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970" windowHeight="7020" activeTab="0"/>
  </bookViews>
  <sheets>
    <sheet name="Info" sheetId="1" r:id="rId1"/>
    <sheet name="ABA-crude" sheetId="2" state="hidden" r:id="rId2"/>
    <sheet name="ABA-xylem" sheetId="3" state="hidden" r:id="rId3"/>
  </sheets>
  <definedNames>
    <definedName name="_Regression_Out" hidden="1">#REF!</definedName>
    <definedName name="_Regression_X" hidden="1">#REF!</definedName>
    <definedName name="_Regression_Y" hidden="1">#REF!</definedName>
  </definedNames>
  <calcPr fullCalcOnLoad="1" iterate="1" iterateCount="1" iterateDelta="0.001"/>
</workbook>
</file>

<file path=xl/comments2.xml><?xml version="1.0" encoding="utf-8"?>
<comments xmlns="http://schemas.openxmlformats.org/spreadsheetml/2006/main">
  <authors>
    <author>Folkard Asch</author>
  </authors>
  <commentList>
    <comment ref="A21" authorId="0">
      <text>
        <r>
          <rPr>
            <sz val="8"/>
            <rFont val="Tahoma"/>
            <family val="0"/>
          </rPr>
          <t>Extinction values measured at 405 nm. Enter the readings here. If needed change values in the Table below.</t>
        </r>
      </text>
    </comment>
    <comment ref="B12" authorId="0">
      <text>
        <r>
          <rPr>
            <sz val="8"/>
            <rFont val="Tahoma"/>
            <family val="0"/>
          </rPr>
          <t>insert values in pg/100uL</t>
        </r>
      </text>
    </comment>
    <comment ref="F74" authorId="0">
      <text>
        <r>
          <rPr>
            <sz val="8"/>
            <rFont val="Tahoma"/>
            <family val="0"/>
          </rPr>
          <t>if SE is greater than 20% of mean, value appears in red</t>
        </r>
      </text>
    </comment>
    <comment ref="J74" authorId="0">
      <text>
        <r>
          <rPr>
            <sz val="8"/>
            <rFont val="Tahoma"/>
            <family val="0"/>
          </rPr>
          <t>log of conc. in samples calculated from regression as x=(y-b)/a</t>
        </r>
      </text>
    </comment>
    <comment ref="M74" authorId="0">
      <text>
        <r>
          <rPr>
            <sz val="8"/>
            <rFont val="Tahoma"/>
            <family val="0"/>
          </rPr>
          <t>fresh weight or dry weight of extraction input in g</t>
        </r>
      </text>
    </comment>
    <comment ref="N74" authorId="0">
      <text>
        <r>
          <rPr>
            <sz val="8"/>
            <rFont val="Tahoma"/>
            <family val="0"/>
          </rPr>
          <t>if the extract was diluted, enter here the multiplier for final calculation. Enter a 1 if not diluted.</t>
        </r>
      </text>
    </comment>
    <comment ref="K74" authorId="0">
      <text>
        <r>
          <rPr>
            <sz val="8"/>
            <rFont val="Tahoma"/>
            <family val="0"/>
          </rPr>
          <t>Volume used for extraction in ml</t>
        </r>
      </text>
    </comment>
    <comment ref="L74" authorId="0">
      <text>
        <r>
          <rPr>
            <sz val="8"/>
            <rFont val="Tahoma"/>
            <family val="0"/>
          </rPr>
          <t>Values are calculated as:
10^log.conc (reading picogram per 100ul from calibration)/1000 (correction for nanogram *extraction volume*10 (correction factor for 100ul to ml)</t>
        </r>
      </text>
    </comment>
    <comment ref="A33" authorId="0">
      <text>
        <r>
          <rPr>
            <sz val="8"/>
            <rFont val="Tahoma"/>
            <family val="0"/>
          </rPr>
          <t xml:space="preserve">this is a copy of the extinction table, here outliers can be corrected. This table is used for the calculations.Values outside the calibration curve appear on yellow background.
</t>
        </r>
      </text>
    </comment>
    <comment ref="C66" authorId="0">
      <text>
        <r>
          <rPr>
            <sz val="8"/>
            <rFont val="Tahoma"/>
            <family val="0"/>
          </rPr>
          <t xml:space="preserve">By default, the linear regression uses all points from the dilution sequence. If a point has to be omitted, change the range in the formulars of these four cells.
</t>
        </r>
      </text>
    </comment>
    <comment ref="O74" authorId="0">
      <text>
        <r>
          <rPr>
            <sz val="8"/>
            <rFont val="Tahoma"/>
            <family val="0"/>
          </rPr>
          <t xml:space="preserve">value in ng per g fresh or dry weight
</t>
        </r>
      </text>
    </comment>
    <comment ref="P74" authorId="0">
      <text>
        <r>
          <rPr>
            <sz val="8"/>
            <rFont val="Tahoma"/>
            <family val="0"/>
          </rPr>
          <t xml:space="preserve">Standard error of mean. Calculated as stdev/sqrt(n-1).
Dimension: ng/gFW
</t>
        </r>
      </text>
    </comment>
  </commentList>
</comments>
</file>

<file path=xl/comments3.xml><?xml version="1.0" encoding="utf-8"?>
<comments xmlns="http://schemas.openxmlformats.org/spreadsheetml/2006/main">
  <authors>
    <author>Folkard Asch</author>
  </authors>
  <commentList>
    <comment ref="A21" authorId="0">
      <text>
        <r>
          <rPr>
            <sz val="8"/>
            <rFont val="Tahoma"/>
            <family val="0"/>
          </rPr>
          <t>Extinction values measured at 405 nm. Enter the readings here. If needed change values in the Table below.</t>
        </r>
      </text>
    </comment>
    <comment ref="B12" authorId="0">
      <text>
        <r>
          <rPr>
            <sz val="8"/>
            <rFont val="Tahoma"/>
            <family val="0"/>
          </rPr>
          <t>insert values in pg/100uL</t>
        </r>
      </text>
    </comment>
    <comment ref="F75" authorId="0">
      <text>
        <r>
          <rPr>
            <sz val="8"/>
            <rFont val="Tahoma"/>
            <family val="0"/>
          </rPr>
          <t>if standard deviation is greater than 20% of mean, value appears in red</t>
        </r>
      </text>
    </comment>
    <comment ref="J75" authorId="0">
      <text>
        <r>
          <rPr>
            <sz val="8"/>
            <rFont val="Tahoma"/>
            <family val="0"/>
          </rPr>
          <t>log of conc. in samples calculated from regression as x=(y-b)/a</t>
        </r>
      </text>
    </comment>
    <comment ref="K75" authorId="0">
      <text>
        <r>
          <rPr>
            <sz val="8"/>
            <rFont val="Tahoma"/>
            <family val="0"/>
          </rPr>
          <t>Volume of the sample on the plate. Default is 100µl.</t>
        </r>
      </text>
    </comment>
    <comment ref="M75" authorId="0">
      <text>
        <r>
          <rPr>
            <sz val="8"/>
            <rFont val="Tahoma"/>
            <family val="0"/>
          </rPr>
          <t>Values are calculated as:
10^log.conc (reading picogram per 100ul from calibration)/1000 (correction for nanogram *extraction volume*10 (correction factor for 100ul to ml)</t>
        </r>
      </text>
    </comment>
    <comment ref="A33" authorId="0">
      <text>
        <r>
          <rPr>
            <sz val="8"/>
            <rFont val="Tahoma"/>
            <family val="0"/>
          </rPr>
          <t xml:space="preserve">this is a copy of the extinction table, here outliers can be corrected. This table is used for the calculations.Values outside the calibration curve appear on yellow background.
</t>
        </r>
      </text>
    </comment>
    <comment ref="C66" authorId="0">
      <text>
        <r>
          <rPr>
            <sz val="8"/>
            <rFont val="Tahoma"/>
            <family val="0"/>
          </rPr>
          <t xml:space="preserve">By default, the linear regression uses all points from the dilution sequence. If a point has to be omitted, change the range in the formulars of these four cells.
</t>
        </r>
      </text>
    </comment>
    <comment ref="N75" authorId="0">
      <text>
        <r>
          <rPr>
            <sz val="8"/>
            <rFont val="Tahoma"/>
            <family val="0"/>
          </rPr>
          <t xml:space="preserve">Standard error of mean. Calculated as stdev/sqrt(n-1). Dimension: pmol/ml
</t>
        </r>
      </text>
    </comment>
    <comment ref="L75" authorId="0">
      <text>
        <r>
          <rPr>
            <sz val="8"/>
            <rFont val="Tahoma"/>
            <family val="0"/>
          </rPr>
          <t xml:space="preserve">Enter the dilution factor if other than 1 (for un-diluted samples)
</t>
        </r>
      </text>
    </comment>
  </commentList>
</comments>
</file>

<file path=xl/sharedStrings.xml><?xml version="1.0" encoding="utf-8"?>
<sst xmlns="http://schemas.openxmlformats.org/spreadsheetml/2006/main" count="174" uniqueCount="69">
  <si>
    <t>A</t>
  </si>
  <si>
    <t>B</t>
  </si>
  <si>
    <t>C</t>
  </si>
  <si>
    <t>D</t>
  </si>
  <si>
    <t>E</t>
  </si>
  <si>
    <t>F</t>
  </si>
  <si>
    <t>G</t>
  </si>
  <si>
    <t>H</t>
  </si>
  <si>
    <t>B+</t>
  </si>
  <si>
    <t>B-</t>
  </si>
  <si>
    <t>Extinction measurements</t>
  </si>
  <si>
    <t>corrected readings</t>
  </si>
  <si>
    <t>Calculation sheet for ABA ELISA micro titer plates</t>
  </si>
  <si>
    <t>sample distribution</t>
  </si>
  <si>
    <t>calculation of Bmax</t>
  </si>
  <si>
    <t>Bmax</t>
  </si>
  <si>
    <t>Rep 1</t>
  </si>
  <si>
    <t>Rep 2</t>
  </si>
  <si>
    <t>Rep 3</t>
  </si>
  <si>
    <t>mean</t>
  </si>
  <si>
    <t>SE</t>
  </si>
  <si>
    <t>Bmin</t>
  </si>
  <si>
    <t>Bmax corrected:</t>
  </si>
  <si>
    <t>calculation of calibration curve</t>
  </si>
  <si>
    <t>pg/uL</t>
  </si>
  <si>
    <t>X</t>
  </si>
  <si>
    <t>%B/B+</t>
  </si>
  <si>
    <t>Logit
(Y)</t>
  </si>
  <si>
    <t>Regression analyses (y= ax+b)</t>
  </si>
  <si>
    <r>
      <t>Coefficient (r</t>
    </r>
    <r>
      <rPr>
        <vertAlign val="superscript"/>
        <sz val="10"/>
        <rFont val="Arial"/>
        <family val="2"/>
      </rPr>
      <t>2</t>
    </r>
    <r>
      <rPr>
        <sz val="10"/>
        <rFont val="Arial"/>
        <family val="2"/>
      </rPr>
      <t>):</t>
    </r>
  </si>
  <si>
    <t>X coeffiecient (a):</t>
  </si>
  <si>
    <t>Intercept (b):</t>
  </si>
  <si>
    <t>SE predict.:</t>
  </si>
  <si>
    <t>ABA content in the samples</t>
  </si>
  <si>
    <t>Sample</t>
  </si>
  <si>
    <t>log
conc.</t>
  </si>
  <si>
    <t>ng/
sample</t>
  </si>
  <si>
    <t>fresh
weight</t>
  </si>
  <si>
    <t>dilution
factor</t>
  </si>
  <si>
    <t>ng/
g FW</t>
  </si>
  <si>
    <t>extract.
 vol</t>
  </si>
  <si>
    <t>Date:</t>
  </si>
  <si>
    <t>Title:</t>
  </si>
  <si>
    <t>Info:</t>
  </si>
  <si>
    <r>
      <t xml:space="preserve">Predict
</t>
    </r>
    <r>
      <rPr>
        <sz val="6"/>
        <rFont val="Arial"/>
        <family val="2"/>
      </rPr>
      <t>pg/100uL</t>
    </r>
  </si>
  <si>
    <t>Information on the ABA-Standard spreadsheet</t>
  </si>
  <si>
    <t>Purpose:</t>
  </si>
  <si>
    <t>Calculation of ABA concentration in crude tissue extracts from ELISA results</t>
  </si>
  <si>
    <t>How to do it:</t>
  </si>
  <si>
    <t>Comments:</t>
  </si>
  <si>
    <t>Sample type:</t>
  </si>
  <si>
    <t>1.) Make a copy of the ABA-Standard spreadsheet:</t>
  </si>
  <si>
    <t>2.) choose  the template depending on your sample type</t>
  </si>
  <si>
    <t>3.) Enter the date, title and additional Info in the respective fields on top of the sheet</t>
  </si>
  <si>
    <t>4.) enter your sample description in the sample distribution table</t>
  </si>
  <si>
    <t>5.) enter the extinction values from the ELISA reader in the extinction table</t>
  </si>
  <si>
    <t>6.) correct for outliers or other problems in the correction table</t>
  </si>
  <si>
    <t>7.) if you work on crude extracts:</t>
  </si>
  <si>
    <t xml:space="preserve">a) enter the extraction volume and the weigh in of fresh/dry weight for the extraction </t>
  </si>
  <si>
    <t>b) enter the dilution factor for the extract</t>
  </si>
  <si>
    <t>8.) if you work on xylem sap:</t>
  </si>
  <si>
    <t xml:space="preserve">9.) save the file </t>
  </si>
  <si>
    <t>10.) print the results or copy to another spreadsheet for further calculations</t>
  </si>
  <si>
    <t>sample
 vol</t>
  </si>
  <si>
    <t>ST Dev</t>
  </si>
  <si>
    <t>pmol
/ ml</t>
  </si>
  <si>
    <t>the worksheet assumes you used 100µl of sample and calculates the concentration in pmol/ml</t>
  </si>
  <si>
    <t>dilution</t>
  </si>
  <si>
    <t>Se</t>
  </si>
</sst>
</file>

<file path=xl/styles.xml><?xml version="1.0" encoding="utf-8"?>
<styleSheet xmlns="http://schemas.openxmlformats.org/spreadsheetml/2006/main">
  <numFmts count="22">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_)"/>
    <numFmt numFmtId="173" formatCode="0.000_)"/>
    <numFmt numFmtId="174" formatCode="0.0"/>
    <numFmt numFmtId="175" formatCode="0.000"/>
    <numFmt numFmtId="176" formatCode="0.00000"/>
    <numFmt numFmtId="177" formatCode="0.0000"/>
  </numFmts>
  <fonts count="26">
    <font>
      <sz val="10"/>
      <name val="Arial"/>
      <family val="2"/>
    </font>
    <font>
      <b/>
      <sz val="10"/>
      <name val="Arial"/>
      <family val="2"/>
    </font>
    <font>
      <sz val="11"/>
      <color indexed="16"/>
      <name val="Haettenschweiler"/>
      <family val="2"/>
    </font>
    <font>
      <sz val="8"/>
      <name val="Arial"/>
      <family val="2"/>
    </font>
    <font>
      <sz val="11"/>
      <color indexed="18"/>
      <name val="Haettenschweiler"/>
      <family val="2"/>
    </font>
    <font>
      <sz val="11"/>
      <color indexed="58"/>
      <name val="Haettenschweiler"/>
      <family val="2"/>
    </font>
    <font>
      <sz val="10"/>
      <color indexed="16"/>
      <name val="Arial"/>
      <family val="2"/>
    </font>
    <font>
      <b/>
      <sz val="10"/>
      <color indexed="20"/>
      <name val="Arial"/>
      <family val="2"/>
    </font>
    <font>
      <sz val="10"/>
      <color indexed="20"/>
      <name val="Arial"/>
      <family val="2"/>
    </font>
    <font>
      <sz val="8"/>
      <name val="Tahoma"/>
      <family val="0"/>
    </font>
    <font>
      <sz val="11"/>
      <color indexed="20"/>
      <name val="Haettenschweiler"/>
      <family val="2"/>
    </font>
    <font>
      <b/>
      <sz val="8"/>
      <name val="Arial"/>
      <family val="2"/>
    </font>
    <font>
      <sz val="10"/>
      <name val="Courier"/>
      <family val="0"/>
    </font>
    <font>
      <vertAlign val="superscript"/>
      <sz val="10"/>
      <name val="Arial"/>
      <family val="2"/>
    </font>
    <font>
      <b/>
      <sz val="9"/>
      <name val="Arial"/>
      <family val="2"/>
    </font>
    <font>
      <sz val="11"/>
      <color indexed="59"/>
      <name val="Haettenschweiler"/>
      <family val="2"/>
    </font>
    <font>
      <sz val="11"/>
      <color indexed="10"/>
      <name val="Haettenschweiler"/>
      <family val="2"/>
    </font>
    <font>
      <sz val="6"/>
      <name val="Arial"/>
      <family val="2"/>
    </font>
    <font>
      <b/>
      <sz val="10"/>
      <color indexed="10"/>
      <name val="Arial"/>
      <family val="2"/>
    </font>
    <font>
      <sz val="7"/>
      <name val="Arial"/>
      <family val="2"/>
    </font>
    <font>
      <sz val="8"/>
      <name val="Arial Narrow"/>
      <family val="2"/>
    </font>
    <font>
      <sz val="5.25"/>
      <name val="Arial"/>
      <family val="0"/>
    </font>
    <font>
      <vertAlign val="superscript"/>
      <sz val="5.25"/>
      <name val="Arial"/>
      <family val="0"/>
    </font>
    <font>
      <sz val="6.25"/>
      <name val="Arial"/>
      <family val="2"/>
    </font>
    <font>
      <b/>
      <sz val="10"/>
      <color indexed="26"/>
      <name val="Arial"/>
      <family val="2"/>
    </font>
    <font>
      <b/>
      <sz val="7"/>
      <name val="Arial"/>
      <family val="2"/>
    </font>
  </fonts>
  <fills count="3">
    <fill>
      <patternFill/>
    </fill>
    <fill>
      <patternFill patternType="gray125"/>
    </fill>
    <fill>
      <patternFill patternType="solid">
        <fgColor indexed="26"/>
        <bgColor indexed="64"/>
      </patternFill>
    </fill>
  </fills>
  <borders count="23">
    <border>
      <left/>
      <right/>
      <top/>
      <bottom/>
      <diagonal/>
    </border>
    <border>
      <left style="thin"/>
      <right style="double"/>
      <top style="thin"/>
      <bottom style="double"/>
    </border>
    <border>
      <left style="thin"/>
      <right style="double"/>
      <top>
        <color indexed="63"/>
      </top>
      <bottom style="thin"/>
    </border>
    <border>
      <left style="thin"/>
      <right style="double"/>
      <top style="thin"/>
      <bottom style="thin"/>
    </border>
    <border>
      <left>
        <color indexed="63"/>
      </left>
      <right style="thin"/>
      <top style="thin"/>
      <bottom style="double"/>
    </border>
    <border>
      <left style="thin"/>
      <right style="thin"/>
      <top style="thin"/>
      <bottom style="double"/>
    </border>
    <border>
      <left style="thin"/>
      <right style="medium"/>
      <top style="thin"/>
      <bottom style="double"/>
    </border>
    <border>
      <left style="thin"/>
      <right style="medium">
        <color indexed="23"/>
      </right>
      <top style="thin"/>
      <bottom style="double"/>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thin"/>
      <right style="medium">
        <color indexed="23"/>
      </right>
      <top>
        <color indexed="63"/>
      </top>
      <bottom style="thin"/>
    </border>
    <border>
      <left style="thin"/>
      <right style="medium">
        <color indexed="23"/>
      </right>
      <top style="thin"/>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4">
    <xf numFmtId="0" fontId="0" fillId="0" borderId="0" xfId="0" applyAlignment="1">
      <alignment/>
    </xf>
    <xf numFmtId="0" fontId="0" fillId="0" borderId="1" xfId="0" applyBorder="1" applyAlignment="1">
      <alignment/>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7" fillId="2" borderId="0" xfId="0" applyFont="1" applyFill="1" applyAlignment="1">
      <alignment/>
    </xf>
    <xf numFmtId="0" fontId="8" fillId="2" borderId="0" xfId="0" applyFont="1" applyFill="1" applyAlignment="1">
      <alignment/>
    </xf>
    <xf numFmtId="0" fontId="1" fillId="0" borderId="0" xfId="0" applyFont="1" applyAlignment="1">
      <alignment horizontal="center"/>
    </xf>
    <xf numFmtId="175" fontId="0" fillId="0" borderId="0" xfId="0" applyNumberFormat="1" applyAlignment="1">
      <alignment/>
    </xf>
    <xf numFmtId="0" fontId="1" fillId="0" borderId="0" xfId="0" applyFont="1" applyAlignment="1">
      <alignment horizontal="center" wrapText="1"/>
    </xf>
    <xf numFmtId="0" fontId="14" fillId="0" borderId="0" xfId="0" applyFont="1" applyAlignment="1">
      <alignment horizontal="center" wrapText="1"/>
    </xf>
    <xf numFmtId="1" fontId="0" fillId="0" borderId="0" xfId="0" applyNumberFormat="1" applyAlignment="1">
      <alignment/>
    </xf>
    <xf numFmtId="0" fontId="11" fillId="0" borderId="0" xfId="0" applyFont="1" applyAlignment="1">
      <alignment horizontal="center" wrapText="1"/>
    </xf>
    <xf numFmtId="0" fontId="6" fillId="0" borderId="8" xfId="0" applyFont="1" applyFill="1" applyBorder="1" applyAlignment="1" applyProtection="1">
      <alignment horizontal="right"/>
      <protection locked="0"/>
    </xf>
    <xf numFmtId="0" fontId="6" fillId="0" borderId="9" xfId="0" applyFont="1" applyFill="1" applyBorder="1" applyAlignment="1" applyProtection="1">
      <alignment horizontal="right"/>
      <protection locked="0"/>
    </xf>
    <xf numFmtId="0" fontId="6" fillId="0" borderId="10" xfId="0" applyFont="1" applyFill="1" applyBorder="1" applyAlignment="1" applyProtection="1">
      <alignment horizontal="right"/>
      <protection locked="0"/>
    </xf>
    <xf numFmtId="0" fontId="6" fillId="0" borderId="11" xfId="0" applyFont="1" applyFill="1" applyBorder="1" applyAlignment="1" applyProtection="1">
      <alignment horizontal="right"/>
      <protection locked="0"/>
    </xf>
    <xf numFmtId="0" fontId="6" fillId="0" borderId="12" xfId="0" applyFont="1" applyFill="1" applyBorder="1" applyAlignment="1" applyProtection="1">
      <alignment horizontal="right"/>
      <protection locked="0"/>
    </xf>
    <xf numFmtId="0" fontId="6" fillId="0" borderId="13" xfId="0" applyFont="1" applyFill="1" applyBorder="1" applyAlignment="1" applyProtection="1">
      <alignment horizontal="right"/>
      <protection locked="0"/>
    </xf>
    <xf numFmtId="0" fontId="3" fillId="0" borderId="8" xfId="0" applyFont="1" applyBorder="1" applyAlignment="1" applyProtection="1">
      <alignment horizontal="center"/>
      <protection locked="0"/>
    </xf>
    <xf numFmtId="0" fontId="3" fillId="0" borderId="14" xfId="0" applyFont="1" applyBorder="1" applyAlignment="1" applyProtection="1">
      <alignment horizontal="center"/>
      <protection locked="0"/>
    </xf>
    <xf numFmtId="0" fontId="3" fillId="0" borderId="9" xfId="0" applyFont="1" applyBorder="1" applyAlignment="1" applyProtection="1">
      <alignment horizontal="center"/>
      <protection locked="0"/>
    </xf>
    <xf numFmtId="0" fontId="3" fillId="0" borderId="11" xfId="0" applyFont="1" applyBorder="1" applyAlignment="1" applyProtection="1">
      <alignment horizontal="center"/>
      <protection locked="0"/>
    </xf>
    <xf numFmtId="0" fontId="3" fillId="0" borderId="12" xfId="0" applyFont="1" applyBorder="1" applyAlignment="1" applyProtection="1">
      <alignment horizontal="center"/>
      <protection locked="0"/>
    </xf>
    <xf numFmtId="0" fontId="3" fillId="0" borderId="15" xfId="0" applyFont="1" applyBorder="1" applyAlignment="1" applyProtection="1">
      <alignment horizontal="center"/>
      <protection locked="0"/>
    </xf>
    <xf numFmtId="0" fontId="0" fillId="2" borderId="0" xfId="0" applyFill="1" applyAlignment="1">
      <alignment/>
    </xf>
    <xf numFmtId="0" fontId="7" fillId="2" borderId="0" xfId="0" applyFont="1" applyFill="1" applyAlignment="1">
      <alignment horizontal="left" vertical="center"/>
    </xf>
    <xf numFmtId="0" fontId="7" fillId="2" borderId="0" xfId="0" applyFont="1" applyFill="1" applyAlignment="1">
      <alignment horizontal="center" vertical="center"/>
    </xf>
    <xf numFmtId="0" fontId="7" fillId="2" borderId="8" xfId="0" applyFont="1" applyFill="1" applyBorder="1" applyAlignment="1">
      <alignment horizontal="left" vertical="center"/>
    </xf>
    <xf numFmtId="0" fontId="7" fillId="2" borderId="11" xfId="0" applyFont="1" applyFill="1" applyBorder="1" applyAlignment="1">
      <alignment horizontal="left" vertical="center"/>
    </xf>
    <xf numFmtId="175" fontId="0" fillId="0" borderId="0" xfId="0" applyNumberFormat="1" applyAlignment="1" applyProtection="1">
      <alignment/>
      <protection locked="0"/>
    </xf>
    <xf numFmtId="1" fontId="0" fillId="0" borderId="0" xfId="0" applyNumberFormat="1" applyAlignment="1" applyProtection="1">
      <alignment/>
      <protection locked="0"/>
    </xf>
    <xf numFmtId="0" fontId="7" fillId="0" borderId="16" xfId="0" applyFont="1" applyFill="1" applyBorder="1" applyAlignment="1" applyProtection="1">
      <alignment horizontal="left" vertical="center"/>
      <protection locked="0"/>
    </xf>
    <xf numFmtId="0" fontId="7" fillId="0" borderId="17" xfId="0" applyFont="1" applyFill="1" applyBorder="1" applyAlignment="1" applyProtection="1">
      <alignment horizontal="left" vertical="center"/>
      <protection locked="0"/>
    </xf>
    <xf numFmtId="0" fontId="7" fillId="0" borderId="18" xfId="0" applyFont="1" applyFill="1" applyBorder="1" applyAlignment="1" applyProtection="1">
      <alignment horizontal="left" vertical="center"/>
      <protection locked="0"/>
    </xf>
    <xf numFmtId="0" fontId="7" fillId="0" borderId="19"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0" borderId="20"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7" fillId="0" borderId="22" xfId="0" applyFont="1" applyFill="1" applyBorder="1" applyAlignment="1" applyProtection="1">
      <alignment horizontal="left" vertical="center"/>
      <protection locked="0"/>
    </xf>
    <xf numFmtId="0" fontId="7" fillId="0" borderId="8" xfId="0" applyFont="1" applyFill="1" applyBorder="1" applyAlignment="1" applyProtection="1">
      <alignment horizontal="left" vertical="center"/>
      <protection locked="0"/>
    </xf>
    <xf numFmtId="174" fontId="0" fillId="0" borderId="0" xfId="0" applyNumberFormat="1" applyAlignment="1" applyProtection="1">
      <alignment/>
      <protection locked="0"/>
    </xf>
    <xf numFmtId="174" fontId="0" fillId="0" borderId="0" xfId="0" applyNumberFormat="1" applyAlignment="1">
      <alignment/>
    </xf>
    <xf numFmtId="0" fontId="7" fillId="0" borderId="16" xfId="0" applyFont="1" applyFill="1" applyBorder="1" applyAlignment="1" applyProtection="1">
      <alignment horizontal="centerContinuous" vertical="center"/>
      <protection locked="0"/>
    </xf>
    <xf numFmtId="0" fontId="7" fillId="0" borderId="18" xfId="0" applyFont="1" applyFill="1" applyBorder="1" applyAlignment="1" applyProtection="1">
      <alignment horizontal="centerContinuous" vertical="center"/>
      <protection locked="0"/>
    </xf>
    <xf numFmtId="175" fontId="6" fillId="0" borderId="8" xfId="0" applyNumberFormat="1" applyFont="1" applyFill="1" applyBorder="1" applyAlignment="1" applyProtection="1">
      <alignment horizontal="right"/>
      <protection locked="0"/>
    </xf>
    <xf numFmtId="175" fontId="6" fillId="0" borderId="9" xfId="0" applyNumberFormat="1" applyFont="1" applyFill="1" applyBorder="1" applyAlignment="1" applyProtection="1">
      <alignment horizontal="right"/>
      <protection locked="0"/>
    </xf>
    <xf numFmtId="175" fontId="6" fillId="0" borderId="10" xfId="0" applyNumberFormat="1" applyFont="1" applyFill="1" applyBorder="1" applyAlignment="1" applyProtection="1">
      <alignment horizontal="right"/>
      <protection locked="0"/>
    </xf>
    <xf numFmtId="175" fontId="0" fillId="0" borderId="8" xfId="0" applyNumberFormat="1" applyBorder="1" applyAlignment="1" applyProtection="1">
      <alignment/>
      <protection locked="0"/>
    </xf>
    <xf numFmtId="175" fontId="0" fillId="0" borderId="9" xfId="0" applyNumberFormat="1" applyBorder="1" applyAlignment="1" applyProtection="1">
      <alignment/>
      <protection locked="0"/>
    </xf>
    <xf numFmtId="175" fontId="6" fillId="0" borderId="11" xfId="0" applyNumberFormat="1" applyFont="1" applyFill="1" applyBorder="1" applyAlignment="1" applyProtection="1">
      <alignment horizontal="right"/>
      <protection locked="0"/>
    </xf>
    <xf numFmtId="175" fontId="6" fillId="0" borderId="12" xfId="0" applyNumberFormat="1" applyFont="1" applyFill="1" applyBorder="1" applyAlignment="1" applyProtection="1">
      <alignment horizontal="right"/>
      <protection locked="0"/>
    </xf>
    <xf numFmtId="175" fontId="6" fillId="0" borderId="13" xfId="0" applyNumberFormat="1" applyFont="1" applyFill="1" applyBorder="1" applyAlignment="1" applyProtection="1">
      <alignment horizontal="right"/>
      <protection locked="0"/>
    </xf>
    <xf numFmtId="175" fontId="0" fillId="0" borderId="11" xfId="0" applyNumberFormat="1" applyBorder="1" applyAlignment="1" applyProtection="1">
      <alignment/>
      <protection locked="0"/>
    </xf>
    <xf numFmtId="175" fontId="0" fillId="0" borderId="12" xfId="0" applyNumberFormat="1" applyBorder="1" applyAlignment="1" applyProtection="1">
      <alignment/>
      <protection locked="0"/>
    </xf>
    <xf numFmtId="2" fontId="0" fillId="0" borderId="0" xfId="0" applyNumberFormat="1" applyAlignment="1">
      <alignment/>
    </xf>
    <xf numFmtId="0" fontId="11" fillId="0" borderId="0" xfId="0" applyFont="1" applyAlignment="1">
      <alignment horizontal="center" vertical="center" wrapText="1"/>
    </xf>
    <xf numFmtId="0" fontId="24" fillId="2" borderId="0" xfId="0" applyFont="1" applyFill="1" applyAlignment="1" applyProtection="1">
      <alignment horizontal="center" vertical="center"/>
      <protection/>
    </xf>
    <xf numFmtId="0" fontId="1" fillId="0" borderId="0" xfId="0" applyFont="1" applyAlignment="1" applyProtection="1">
      <alignment horizontal="center" vertical="center" wrapText="1"/>
      <protection/>
    </xf>
    <xf numFmtId="2" fontId="0" fillId="0" borderId="0" xfId="0" applyNumberFormat="1" applyAlignment="1" applyProtection="1">
      <alignment/>
      <protection/>
    </xf>
    <xf numFmtId="0" fontId="25" fillId="0" borderId="0" xfId="0" applyFont="1" applyAlignment="1">
      <alignment horizontal="center" wrapText="1"/>
    </xf>
  </cellXfs>
  <cellStyles count="6">
    <cellStyle name="Normal" xfId="0"/>
    <cellStyle name="Comma" xfId="15"/>
    <cellStyle name="Comma [0]" xfId="16"/>
    <cellStyle name="Currency" xfId="17"/>
    <cellStyle name="Currency [0]" xfId="18"/>
    <cellStyle name="Percent" xfId="19"/>
  </cellStyles>
  <dxfs count="2">
    <dxf>
      <font>
        <color rgb="FFFF0000"/>
      </font>
      <border/>
    </dxf>
    <dxf>
      <font>
        <b/>
        <i val="0"/>
      </font>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00" b="0" i="0" u="none" baseline="0">
                <a:latin typeface="Arial"/>
                <a:ea typeface="Arial"/>
                <a:cs typeface="Arial"/>
              </a:rPr>
              <a:t>Calibration Curve</a:t>
            </a:r>
          </a:p>
        </c:rich>
      </c:tx>
      <c:layout>
        <c:manualLayout>
          <c:xMode val="factor"/>
          <c:yMode val="factor"/>
          <c:x val="0.23825"/>
          <c:y val="0.072"/>
        </c:manualLayout>
      </c:layout>
      <c:spPr>
        <a:noFill/>
        <a:ln>
          <a:noFill/>
        </a:ln>
      </c:spPr>
    </c:title>
    <c:plotArea>
      <c:layout>
        <c:manualLayout>
          <c:xMode val="edge"/>
          <c:yMode val="edge"/>
          <c:x val="0.08775"/>
          <c:y val="0"/>
          <c:w val="0.91225"/>
          <c:h val="0.89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969696"/>
              </a:solidFill>
              <a:ln>
                <a:solidFill>
                  <a:srgbClr val="000000"/>
                </a:solidFill>
              </a:ln>
            </c:spPr>
          </c:marker>
          <c:trendline>
            <c:spPr>
              <a:ln w="12700">
                <a:solidFill>
                  <a:srgbClr val="808080"/>
                </a:solidFill>
              </a:ln>
            </c:spPr>
            <c:trendlineType val="linear"/>
            <c:dispEq val="1"/>
            <c:dispRSqr val="1"/>
            <c:trendlineLbl>
              <c:layout>
                <c:manualLayout>
                  <c:x val="0"/>
                  <c:y val="0"/>
                </c:manualLayout>
              </c:layout>
              <c:numFmt formatCode="General"/>
              <c:spPr>
                <a:solidFill>
                  <a:srgbClr val="FFFFFF"/>
                </a:solidFill>
                <a:ln w="3175">
                  <a:solidFill/>
                </a:ln>
              </c:spPr>
            </c:trendlineLbl>
          </c:trendline>
          <c:xVal>
            <c:numRef>
              <c:f>'ABA-crude'!$J$56:$J$61</c:f>
              <c:numCache>
                <c:ptCount val="6"/>
                <c:pt idx="0">
                  <c:v>0</c:v>
                </c:pt>
                <c:pt idx="1">
                  <c:v>0</c:v>
                </c:pt>
                <c:pt idx="2">
                  <c:v>0</c:v>
                </c:pt>
                <c:pt idx="3">
                  <c:v>0</c:v>
                </c:pt>
                <c:pt idx="4">
                  <c:v>0</c:v>
                </c:pt>
                <c:pt idx="5">
                  <c:v>0</c:v>
                </c:pt>
              </c:numCache>
            </c:numRef>
          </c:xVal>
          <c:yVal>
            <c:numRef>
              <c:f>'ABA-crude'!$I$56:$I$61</c:f>
              <c:numCache>
                <c:ptCount val="6"/>
                <c:pt idx="0">
                  <c:v>0</c:v>
                </c:pt>
                <c:pt idx="1">
                  <c:v>0</c:v>
                </c:pt>
                <c:pt idx="2">
                  <c:v>0</c:v>
                </c:pt>
                <c:pt idx="3">
                  <c:v>0</c:v>
                </c:pt>
                <c:pt idx="4">
                  <c:v>0</c:v>
                </c:pt>
                <c:pt idx="5">
                  <c:v>0</c:v>
                </c:pt>
              </c:numCache>
            </c:numRef>
          </c:yVal>
          <c:smooth val="0"/>
        </c:ser>
        <c:axId val="36653424"/>
        <c:axId val="61445361"/>
      </c:scatterChart>
      <c:valAx>
        <c:axId val="36653424"/>
        <c:scaling>
          <c:orientation val="minMax"/>
          <c:max val="3.7"/>
          <c:min val="2"/>
        </c:scaling>
        <c:axPos val="b"/>
        <c:title>
          <c:tx>
            <c:rich>
              <a:bodyPr vert="horz" rot="0" anchor="ctr"/>
              <a:lstStyle/>
              <a:p>
                <a:pPr algn="ctr">
                  <a:defRPr/>
                </a:pPr>
                <a:r>
                  <a:rPr lang="en-US" cap="none" sz="800" b="0" i="0" u="none" baseline="0"/>
                  <a:t>Log Standard</a:t>
                </a:r>
              </a:p>
            </c:rich>
          </c:tx>
          <c:layout>
            <c:manualLayout>
              <c:xMode val="factor"/>
              <c:yMode val="factor"/>
              <c:x val="-0.01125"/>
              <c:y val="-0.0035"/>
            </c:manualLayout>
          </c:layout>
          <c:overlay val="0"/>
          <c:spPr>
            <a:noFill/>
            <a:ln>
              <a:noFill/>
            </a:ln>
          </c:spPr>
        </c:title>
        <c:delete val="0"/>
        <c:numFmt formatCode="0.0" sourceLinked="0"/>
        <c:majorTickMark val="out"/>
        <c:minorTickMark val="none"/>
        <c:tickLblPos val="low"/>
        <c:txPr>
          <a:bodyPr/>
          <a:lstStyle/>
          <a:p>
            <a:pPr>
              <a:defRPr lang="en-US" cap="none" sz="625" b="0" i="0" u="none" baseline="0">
                <a:latin typeface="Arial"/>
                <a:ea typeface="Arial"/>
                <a:cs typeface="Arial"/>
              </a:defRPr>
            </a:pPr>
          </a:p>
        </c:txPr>
        <c:crossAx val="61445361"/>
        <c:crosses val="autoZero"/>
        <c:crossBetween val="midCat"/>
        <c:dispUnits/>
        <c:majorUnit val="0.5"/>
      </c:valAx>
      <c:valAx>
        <c:axId val="61445361"/>
        <c:scaling>
          <c:orientation val="minMax"/>
        </c:scaling>
        <c:axPos val="l"/>
        <c:title>
          <c:tx>
            <c:rich>
              <a:bodyPr vert="horz" rot="-5400000" anchor="ctr"/>
              <a:lstStyle/>
              <a:p>
                <a:pPr algn="ctr">
                  <a:defRPr/>
                </a:pPr>
                <a:r>
                  <a:rPr lang="en-US" cap="none" sz="800" b="0" i="0" u="none" baseline="0"/>
                  <a:t>Logit Y</a:t>
                </a:r>
              </a:p>
            </c:rich>
          </c:tx>
          <c:layout/>
          <c:overlay val="0"/>
          <c:spPr>
            <a:noFill/>
            <a:ln>
              <a:noFill/>
            </a:ln>
          </c:spPr>
        </c:title>
        <c:majorGridlines>
          <c:spPr>
            <a:ln w="3175">
              <a:solidFill>
                <a:srgbClr val="969696"/>
              </a:solidFill>
              <a:prstDash val="sysDot"/>
            </a:ln>
          </c:spPr>
        </c:majorGridlines>
        <c:delete val="0"/>
        <c:numFmt formatCode="General" sourceLinked="1"/>
        <c:majorTickMark val="out"/>
        <c:minorTickMark val="none"/>
        <c:tickLblPos val="low"/>
        <c:txPr>
          <a:bodyPr/>
          <a:lstStyle/>
          <a:p>
            <a:pPr>
              <a:defRPr lang="en-US" cap="none" sz="625" b="0" i="0" u="none" baseline="0">
                <a:latin typeface="Arial"/>
                <a:ea typeface="Arial"/>
                <a:cs typeface="Arial"/>
              </a:defRPr>
            </a:pPr>
          </a:p>
        </c:txPr>
        <c:crossAx val="36653424"/>
        <c:crosses val="autoZero"/>
        <c:crossBetween val="midCat"/>
        <c:dispUnits/>
      </c:valAx>
      <c:spPr>
        <a:solidFill>
          <a:srgbClr val="FFFFFF"/>
        </a:solidFill>
        <a:ln w="12700">
          <a:solidFill>
            <a:srgbClr val="000000"/>
          </a:solidFill>
        </a:ln>
      </c:spPr>
    </c:plotArea>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00" b="0" i="0" u="none" baseline="0">
                <a:latin typeface="Arial"/>
                <a:ea typeface="Arial"/>
                <a:cs typeface="Arial"/>
              </a:rPr>
              <a:t>Calibration Curve</a:t>
            </a:r>
          </a:p>
        </c:rich>
      </c:tx>
      <c:layout>
        <c:manualLayout>
          <c:xMode val="factor"/>
          <c:yMode val="factor"/>
          <c:x val="0.23825"/>
          <c:y val="0.072"/>
        </c:manualLayout>
      </c:layout>
      <c:spPr>
        <a:noFill/>
        <a:ln>
          <a:noFill/>
        </a:ln>
      </c:spPr>
    </c:title>
    <c:plotArea>
      <c:layout>
        <c:manualLayout>
          <c:xMode val="edge"/>
          <c:yMode val="edge"/>
          <c:x val="0.08775"/>
          <c:y val="0"/>
          <c:w val="0.91225"/>
          <c:h val="0.89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969696"/>
              </a:solidFill>
              <a:ln>
                <a:solidFill>
                  <a:srgbClr val="000000"/>
                </a:solidFill>
              </a:ln>
            </c:spPr>
          </c:marker>
          <c:trendline>
            <c:spPr>
              <a:ln w="12700">
                <a:solidFill>
                  <a:srgbClr val="808080"/>
                </a:solidFill>
              </a:ln>
            </c:spPr>
            <c:trendlineType val="linear"/>
            <c:dispEq val="1"/>
            <c:dispRSqr val="1"/>
            <c:trendlineLbl>
              <c:layout>
                <c:manualLayout>
                  <c:x val="0"/>
                  <c:y val="0"/>
                </c:manualLayout>
              </c:layout>
              <c:numFmt formatCode="General"/>
              <c:spPr>
                <a:solidFill>
                  <a:srgbClr val="FFFFFF"/>
                </a:solidFill>
                <a:ln w="3175">
                  <a:solidFill/>
                </a:ln>
              </c:spPr>
            </c:trendlineLbl>
          </c:trendline>
          <c:xVal>
            <c:numRef>
              <c:f>'ABA-xylem'!$J$56:$J$61</c:f>
              <c:numCache>
                <c:ptCount val="6"/>
                <c:pt idx="0">
                  <c:v>0</c:v>
                </c:pt>
                <c:pt idx="1">
                  <c:v>0</c:v>
                </c:pt>
                <c:pt idx="2">
                  <c:v>0</c:v>
                </c:pt>
                <c:pt idx="3">
                  <c:v>0</c:v>
                </c:pt>
                <c:pt idx="4">
                  <c:v>0</c:v>
                </c:pt>
                <c:pt idx="5">
                  <c:v>0</c:v>
                </c:pt>
              </c:numCache>
            </c:numRef>
          </c:xVal>
          <c:yVal>
            <c:numRef>
              <c:f>'ABA-xylem'!$I$56:$I$61</c:f>
              <c:numCache>
                <c:ptCount val="6"/>
                <c:pt idx="0">
                  <c:v>0</c:v>
                </c:pt>
                <c:pt idx="1">
                  <c:v>0</c:v>
                </c:pt>
                <c:pt idx="2">
                  <c:v>0</c:v>
                </c:pt>
                <c:pt idx="3">
                  <c:v>0</c:v>
                </c:pt>
                <c:pt idx="4">
                  <c:v>0</c:v>
                </c:pt>
                <c:pt idx="5">
                  <c:v>0</c:v>
                </c:pt>
              </c:numCache>
            </c:numRef>
          </c:yVal>
          <c:smooth val="0"/>
        </c:ser>
        <c:axId val="16137338"/>
        <c:axId val="11018315"/>
      </c:scatterChart>
      <c:valAx>
        <c:axId val="16137338"/>
        <c:scaling>
          <c:orientation val="minMax"/>
          <c:max val="3.7"/>
          <c:min val="2"/>
        </c:scaling>
        <c:axPos val="b"/>
        <c:title>
          <c:tx>
            <c:rich>
              <a:bodyPr vert="horz" rot="0" anchor="ctr"/>
              <a:lstStyle/>
              <a:p>
                <a:pPr algn="ctr">
                  <a:defRPr/>
                </a:pPr>
                <a:r>
                  <a:rPr lang="en-US" cap="none" sz="800" b="0" i="0" u="none" baseline="0"/>
                  <a:t>Log Standard</a:t>
                </a:r>
              </a:p>
            </c:rich>
          </c:tx>
          <c:layout>
            <c:manualLayout>
              <c:xMode val="factor"/>
              <c:yMode val="factor"/>
              <c:x val="-0.01125"/>
              <c:y val="-0.0035"/>
            </c:manualLayout>
          </c:layout>
          <c:overlay val="0"/>
          <c:spPr>
            <a:noFill/>
            <a:ln>
              <a:noFill/>
            </a:ln>
          </c:spPr>
        </c:title>
        <c:delete val="0"/>
        <c:numFmt formatCode="0.0" sourceLinked="0"/>
        <c:majorTickMark val="out"/>
        <c:minorTickMark val="none"/>
        <c:tickLblPos val="low"/>
        <c:txPr>
          <a:bodyPr/>
          <a:lstStyle/>
          <a:p>
            <a:pPr>
              <a:defRPr lang="en-US" cap="none" sz="625" b="0" i="0" u="none" baseline="0">
                <a:latin typeface="Arial"/>
                <a:ea typeface="Arial"/>
                <a:cs typeface="Arial"/>
              </a:defRPr>
            </a:pPr>
          </a:p>
        </c:txPr>
        <c:crossAx val="11018315"/>
        <c:crosses val="autoZero"/>
        <c:crossBetween val="midCat"/>
        <c:dispUnits/>
        <c:majorUnit val="0.5"/>
      </c:valAx>
      <c:valAx>
        <c:axId val="11018315"/>
        <c:scaling>
          <c:orientation val="minMax"/>
        </c:scaling>
        <c:axPos val="l"/>
        <c:title>
          <c:tx>
            <c:rich>
              <a:bodyPr vert="horz" rot="-5400000" anchor="ctr"/>
              <a:lstStyle/>
              <a:p>
                <a:pPr algn="ctr">
                  <a:defRPr/>
                </a:pPr>
                <a:r>
                  <a:rPr lang="en-US" cap="none" sz="800" b="0" i="0" u="none" baseline="0"/>
                  <a:t>Logit Y</a:t>
                </a:r>
              </a:p>
            </c:rich>
          </c:tx>
          <c:layout/>
          <c:overlay val="0"/>
          <c:spPr>
            <a:noFill/>
            <a:ln>
              <a:noFill/>
            </a:ln>
          </c:spPr>
        </c:title>
        <c:majorGridlines>
          <c:spPr>
            <a:ln w="3175">
              <a:solidFill>
                <a:srgbClr val="969696"/>
              </a:solidFill>
              <a:prstDash val="sysDot"/>
            </a:ln>
          </c:spPr>
        </c:majorGridlines>
        <c:delete val="0"/>
        <c:numFmt formatCode="General" sourceLinked="1"/>
        <c:majorTickMark val="out"/>
        <c:minorTickMark val="none"/>
        <c:tickLblPos val="low"/>
        <c:txPr>
          <a:bodyPr/>
          <a:lstStyle/>
          <a:p>
            <a:pPr>
              <a:defRPr lang="en-US" cap="none" sz="625" b="0" i="0" u="none" baseline="0">
                <a:latin typeface="Arial"/>
                <a:ea typeface="Arial"/>
                <a:cs typeface="Arial"/>
              </a:defRPr>
            </a:pPr>
          </a:p>
        </c:txPr>
        <c:crossAx val="16137338"/>
        <c:crosses val="autoZero"/>
        <c:crossBetween val="midCat"/>
        <c:dispUnits/>
      </c:valAx>
      <c:spPr>
        <a:solidFill>
          <a:srgbClr val="FFFFFF"/>
        </a:solidFill>
        <a:ln w="12700">
          <a:solidFill>
            <a:srgbClr val="000000"/>
          </a:solidFill>
        </a:ln>
      </c:spPr>
    </c:plotArea>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18</xdr:row>
      <xdr:rowOff>9525</xdr:rowOff>
    </xdr:from>
    <xdr:to>
      <xdr:col>11</xdr:col>
      <xdr:colOff>9525</xdr:colOff>
      <xdr:row>35</xdr:row>
      <xdr:rowOff>76200</xdr:rowOff>
    </xdr:to>
    <xdr:sp>
      <xdr:nvSpPr>
        <xdr:cNvPr id="1" name="TextBox 1"/>
        <xdr:cNvSpPr txBox="1">
          <a:spLocks noChangeArrowheads="1"/>
        </xdr:cNvSpPr>
      </xdr:nvSpPr>
      <xdr:spPr>
        <a:xfrm>
          <a:off x="1228725" y="3895725"/>
          <a:ext cx="5486400" cy="2819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spreadsheet was made for standard purposes only. If nothing has to be changed you will only be allowed to modify cells that are not automatically calculated.
If you need to change a formula, for example to use a different range of calibration values, you have to unprotect the spreadsheet.
</a:t>
          </a:r>
          <a:r>
            <a:rPr lang="en-US" cap="none" sz="1000" b="1" i="0" u="none" baseline="0">
              <a:solidFill>
                <a:srgbClr val="FF0000"/>
              </a:solidFill>
              <a:latin typeface="Arial"/>
              <a:ea typeface="Arial"/>
              <a:cs typeface="Arial"/>
            </a:rPr>
            <a:t>It is strongly recommended NOT to unprotect the ABA-Standard sheet. Do the following ONLY to a COPY.</a:t>
          </a:r>
          <a:r>
            <a:rPr lang="en-US" cap="none" sz="1000" b="0" i="0" u="none" baseline="0">
              <a:latin typeface="Arial"/>
              <a:ea typeface="Arial"/>
              <a:cs typeface="Arial"/>
            </a:rPr>
            <a:t>
To unprotect the spreadsheet you choose from the menu "Tools/protection/unprotect". You will be asked to provide a password. The password is "abaminuta". Once you entered the password you are allowed to modify any cell in the sheet. Be careful in doing so, as most of the cells depend on each other. The Orientation-Buttons added to the sheet are macro-programmed. That means for example if you insert lines or columns into the sheet they will not jump to the assigned position anymore.
Start any new ELISA calculation always from the ABA-Standard sheet. If you modify values in the correction table new extinction values will not be copied automatically into the correction table  anymore. This works only once per sheet.
If there are questions or problems with this sheet, do not hesitate to contact me at FA@kvl.dk.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62</xdr:row>
      <xdr:rowOff>0</xdr:rowOff>
    </xdr:from>
    <xdr:to>
      <xdr:col>11</xdr:col>
      <xdr:colOff>142875</xdr:colOff>
      <xdr:row>70</xdr:row>
      <xdr:rowOff>104775</xdr:rowOff>
    </xdr:to>
    <xdr:graphicFrame>
      <xdr:nvGraphicFramePr>
        <xdr:cNvPr id="1" name="Chart 36"/>
        <xdr:cNvGraphicFramePr/>
      </xdr:nvGraphicFramePr>
      <xdr:xfrm>
        <a:off x="3228975" y="11849100"/>
        <a:ext cx="1933575" cy="141922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0</xdr:row>
      <xdr:rowOff>228600</xdr:rowOff>
    </xdr:from>
    <xdr:to>
      <xdr:col>10</xdr:col>
      <xdr:colOff>390525</xdr:colOff>
      <xdr:row>1</xdr:row>
      <xdr:rowOff>238125</xdr:rowOff>
    </xdr:to>
    <xdr:grpSp>
      <xdr:nvGrpSpPr>
        <xdr:cNvPr id="2" name="Group 52"/>
        <xdr:cNvGrpSpPr>
          <a:grpSpLocks/>
        </xdr:cNvGrpSpPr>
      </xdr:nvGrpSpPr>
      <xdr:grpSpPr>
        <a:xfrm>
          <a:off x="2790825" y="228600"/>
          <a:ext cx="2171700" cy="266700"/>
          <a:chOff x="293" y="24"/>
          <a:chExt cx="228" cy="28"/>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62</xdr:row>
      <xdr:rowOff>0</xdr:rowOff>
    </xdr:from>
    <xdr:to>
      <xdr:col>11</xdr:col>
      <xdr:colOff>142875</xdr:colOff>
      <xdr:row>70</xdr:row>
      <xdr:rowOff>104775</xdr:rowOff>
    </xdr:to>
    <xdr:graphicFrame>
      <xdr:nvGraphicFramePr>
        <xdr:cNvPr id="1" name="Chart 25"/>
        <xdr:cNvGraphicFramePr/>
      </xdr:nvGraphicFramePr>
      <xdr:xfrm>
        <a:off x="3228975" y="11849100"/>
        <a:ext cx="1933575" cy="141922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0</xdr:row>
      <xdr:rowOff>228600</xdr:rowOff>
    </xdr:from>
    <xdr:to>
      <xdr:col>10</xdr:col>
      <xdr:colOff>390525</xdr:colOff>
      <xdr:row>1</xdr:row>
      <xdr:rowOff>238125</xdr:rowOff>
    </xdr:to>
    <xdr:grpSp>
      <xdr:nvGrpSpPr>
        <xdr:cNvPr id="2" name="Group 27"/>
        <xdr:cNvGrpSpPr>
          <a:grpSpLocks/>
        </xdr:cNvGrpSpPr>
      </xdr:nvGrpSpPr>
      <xdr:grpSpPr>
        <a:xfrm>
          <a:off x="2790825" y="228600"/>
          <a:ext cx="2171700" cy="266700"/>
          <a:chOff x="293" y="24"/>
          <a:chExt cx="228" cy="28"/>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1:D19"/>
  <sheetViews>
    <sheetView showGridLines="0" tabSelected="1" workbookViewId="0" topLeftCell="A1">
      <selection activeCell="A1" sqref="A1"/>
    </sheetView>
  </sheetViews>
  <sheetFormatPr defaultColWidth="9.140625" defaultRowHeight="12.75"/>
  <sheetData>
    <row r="1" ht="12.75">
      <c r="A1" t="s">
        <v>45</v>
      </c>
    </row>
    <row r="3" spans="1:3" ht="12.75">
      <c r="A3" t="s">
        <v>46</v>
      </c>
      <c r="C3" t="s">
        <v>47</v>
      </c>
    </row>
    <row r="5" spans="1:3" ht="28.5" customHeight="1">
      <c r="A5" t="s">
        <v>48</v>
      </c>
      <c r="C5" t="s">
        <v>51</v>
      </c>
    </row>
    <row r="6" ht="12.75" customHeight="1">
      <c r="C6" t="s">
        <v>52</v>
      </c>
    </row>
    <row r="7" ht="73.5" customHeight="1">
      <c r="C7" t="s">
        <v>53</v>
      </c>
    </row>
    <row r="8" ht="12.75">
      <c r="C8" t="s">
        <v>54</v>
      </c>
    </row>
    <row r="9" ht="12.75">
      <c r="C9" t="s">
        <v>55</v>
      </c>
    </row>
    <row r="10" ht="12.75">
      <c r="C10" t="s">
        <v>56</v>
      </c>
    </row>
    <row r="11" ht="12.75">
      <c r="C11" t="s">
        <v>57</v>
      </c>
    </row>
    <row r="12" ht="12.75">
      <c r="D12" t="s">
        <v>58</v>
      </c>
    </row>
    <row r="13" ht="12.75">
      <c r="D13" t="s">
        <v>59</v>
      </c>
    </row>
    <row r="14" ht="12.75">
      <c r="C14" t="s">
        <v>60</v>
      </c>
    </row>
    <row r="15" ht="12.75">
      <c r="D15" t="s">
        <v>66</v>
      </c>
    </row>
    <row r="16" ht="12.75">
      <c r="C16" t="s">
        <v>61</v>
      </c>
    </row>
    <row r="17" ht="12.75">
      <c r="C17" t="s">
        <v>62</v>
      </c>
    </row>
    <row r="19" ht="12.75">
      <c r="A19" t="s">
        <v>49</v>
      </c>
    </row>
  </sheetData>
  <printOptions/>
  <pageMargins left="0.75" right="0.75" top="1" bottom="1" header="0.5" footer="0.5"/>
  <pageSetup horizontalDpi="300" verticalDpi="3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codeName="Sheet1"/>
  <dimension ref="A1:P98"/>
  <sheetViews>
    <sheetView workbookViewId="0" topLeftCell="A23">
      <selection activeCell="D37" sqref="D37"/>
    </sheetView>
  </sheetViews>
  <sheetFormatPr defaultColWidth="9.140625" defaultRowHeight="12.75"/>
  <cols>
    <col min="1" max="1" width="8.140625" style="0" customWidth="1"/>
    <col min="2" max="12" width="6.7109375" style="0" customWidth="1"/>
    <col min="13" max="13" width="7.57421875" style="0" customWidth="1"/>
    <col min="14" max="14" width="6.421875" style="0" customWidth="1"/>
    <col min="15" max="15" width="8.140625" style="0" customWidth="1"/>
    <col min="16" max="16" width="6.8515625" style="0" customWidth="1"/>
    <col min="17" max="16384" width="8.140625" style="0" customWidth="1"/>
  </cols>
  <sheetData>
    <row r="1" spans="1:13" ht="20.25" customHeight="1">
      <c r="A1" s="28"/>
      <c r="B1" s="29" t="s">
        <v>12</v>
      </c>
      <c r="C1" s="30"/>
      <c r="D1" s="30"/>
      <c r="E1" s="30"/>
      <c r="F1" s="30"/>
      <c r="G1" s="30"/>
      <c r="H1" s="30"/>
      <c r="I1" s="30"/>
      <c r="J1" s="30"/>
      <c r="K1" s="30"/>
      <c r="L1" s="30"/>
      <c r="M1" s="30"/>
    </row>
    <row r="2" spans="1:13" ht="20.25" customHeight="1">
      <c r="A2" s="31" t="s">
        <v>41</v>
      </c>
      <c r="B2" s="46"/>
      <c r="C2" s="47"/>
      <c r="D2" s="30"/>
      <c r="E2" s="30" t="s">
        <v>50</v>
      </c>
      <c r="F2" s="30"/>
      <c r="G2" s="60">
        <v>2</v>
      </c>
      <c r="H2" s="30"/>
      <c r="I2" s="30"/>
      <c r="J2" s="30"/>
      <c r="K2" s="30"/>
      <c r="L2" s="30"/>
      <c r="M2" s="30"/>
    </row>
    <row r="3" spans="1:13" ht="20.25" customHeight="1">
      <c r="A3" s="32" t="s">
        <v>42</v>
      </c>
      <c r="B3" s="36"/>
      <c r="C3" s="38"/>
      <c r="D3" s="38"/>
      <c r="E3" s="38"/>
      <c r="F3" s="38"/>
      <c r="G3" s="38"/>
      <c r="H3" s="38"/>
      <c r="I3" s="38"/>
      <c r="J3" s="38"/>
      <c r="K3" s="38"/>
      <c r="L3" s="38"/>
      <c r="M3" s="39"/>
    </row>
    <row r="4" spans="1:13" ht="20.25" customHeight="1">
      <c r="A4" s="29" t="s">
        <v>43</v>
      </c>
      <c r="B4" s="35"/>
      <c r="C4" s="40"/>
      <c r="D4" s="40"/>
      <c r="E4" s="40"/>
      <c r="F4" s="40"/>
      <c r="G4" s="40"/>
      <c r="H4" s="40"/>
      <c r="I4" s="40"/>
      <c r="J4" s="40"/>
      <c r="K4" s="40"/>
      <c r="L4" s="40"/>
      <c r="M4" s="37"/>
    </row>
    <row r="5" spans="1:13" ht="20.25" customHeight="1">
      <c r="A5" s="31"/>
      <c r="B5" s="41"/>
      <c r="C5" s="42"/>
      <c r="D5" s="42"/>
      <c r="E5" s="42"/>
      <c r="F5" s="42"/>
      <c r="G5" s="42"/>
      <c r="H5" s="42"/>
      <c r="I5" s="42"/>
      <c r="J5" s="42"/>
      <c r="K5" s="42"/>
      <c r="L5" s="42"/>
      <c r="M5" s="43"/>
    </row>
    <row r="6" ht="20.25" customHeight="1"/>
    <row r="7" spans="1:4" ht="12.75">
      <c r="A7" s="8" t="s">
        <v>13</v>
      </c>
      <c r="B7" s="9"/>
      <c r="C7" s="9"/>
      <c r="D7" s="9"/>
    </row>
    <row r="9" spans="1:13" ht="15" customHeight="1" thickBot="1">
      <c r="A9" s="1"/>
      <c r="B9" s="4">
        <v>1</v>
      </c>
      <c r="C9" s="5">
        <v>2</v>
      </c>
      <c r="D9" s="6">
        <v>3</v>
      </c>
      <c r="E9" s="4">
        <v>4</v>
      </c>
      <c r="F9" s="5">
        <v>5</v>
      </c>
      <c r="G9" s="7">
        <v>6</v>
      </c>
      <c r="H9" s="4">
        <v>7</v>
      </c>
      <c r="I9" s="5">
        <v>8</v>
      </c>
      <c r="J9" s="7">
        <v>9</v>
      </c>
      <c r="K9" s="4">
        <v>10</v>
      </c>
      <c r="L9" s="5">
        <v>11</v>
      </c>
      <c r="M9" s="5">
        <v>12</v>
      </c>
    </row>
    <row r="10" spans="1:13" ht="15" customHeight="1" thickTop="1">
      <c r="A10" s="2" t="s">
        <v>0</v>
      </c>
      <c r="B10" s="16" t="s">
        <v>8</v>
      </c>
      <c r="C10" s="17" t="s">
        <v>8</v>
      </c>
      <c r="D10" s="18" t="s">
        <v>8</v>
      </c>
      <c r="E10" s="22"/>
      <c r="F10" s="22"/>
      <c r="G10" s="23"/>
      <c r="H10" s="22"/>
      <c r="I10" s="24"/>
      <c r="J10" s="23"/>
      <c r="K10" s="22"/>
      <c r="L10" s="24"/>
      <c r="M10" s="24"/>
    </row>
    <row r="11" spans="1:13" ht="15" customHeight="1">
      <c r="A11" s="3" t="s">
        <v>1</v>
      </c>
      <c r="B11" s="19" t="s">
        <v>9</v>
      </c>
      <c r="C11" s="20" t="s">
        <v>9</v>
      </c>
      <c r="D11" s="21" t="s">
        <v>9</v>
      </c>
      <c r="E11" s="25"/>
      <c r="F11" s="26"/>
      <c r="G11" s="27"/>
      <c r="H11" s="25"/>
      <c r="I11" s="26"/>
      <c r="J11" s="27"/>
      <c r="K11" s="25"/>
      <c r="L11" s="26"/>
      <c r="M11" s="26"/>
    </row>
    <row r="12" spans="1:13" ht="15" customHeight="1">
      <c r="A12" s="3" t="s">
        <v>2</v>
      </c>
      <c r="B12" s="19">
        <v>4000</v>
      </c>
      <c r="C12" s="20">
        <v>4000</v>
      </c>
      <c r="D12" s="21">
        <v>4000</v>
      </c>
      <c r="E12" s="25"/>
      <c r="F12" s="26"/>
      <c r="G12" s="27"/>
      <c r="H12" s="25"/>
      <c r="I12" s="26"/>
      <c r="J12" s="27"/>
      <c r="K12" s="25"/>
      <c r="L12" s="26"/>
      <c r="M12" s="26"/>
    </row>
    <row r="13" spans="1:13" ht="15" customHeight="1">
      <c r="A13" s="3" t="s">
        <v>3</v>
      </c>
      <c r="B13" s="19">
        <v>2000</v>
      </c>
      <c r="C13" s="20">
        <v>2000</v>
      </c>
      <c r="D13" s="21">
        <v>2000</v>
      </c>
      <c r="E13" s="25"/>
      <c r="F13" s="26"/>
      <c r="G13" s="27"/>
      <c r="H13" s="25"/>
      <c r="I13" s="26"/>
      <c r="J13" s="27"/>
      <c r="K13" s="25"/>
      <c r="L13" s="26"/>
      <c r="M13" s="26"/>
    </row>
    <row r="14" spans="1:13" ht="15" customHeight="1">
      <c r="A14" s="3" t="s">
        <v>4</v>
      </c>
      <c r="B14" s="19">
        <v>1000</v>
      </c>
      <c r="C14" s="20">
        <v>1000</v>
      </c>
      <c r="D14" s="21">
        <v>1000</v>
      </c>
      <c r="E14" s="25"/>
      <c r="F14" s="26"/>
      <c r="G14" s="27"/>
      <c r="H14" s="25"/>
      <c r="I14" s="26"/>
      <c r="J14" s="27"/>
      <c r="K14" s="25"/>
      <c r="L14" s="26"/>
      <c r="M14" s="26"/>
    </row>
    <row r="15" spans="1:13" ht="15" customHeight="1">
      <c r="A15" s="3" t="s">
        <v>5</v>
      </c>
      <c r="B15" s="19">
        <v>500</v>
      </c>
      <c r="C15" s="20">
        <v>500</v>
      </c>
      <c r="D15" s="21">
        <v>500</v>
      </c>
      <c r="E15" s="25"/>
      <c r="F15" s="26"/>
      <c r="G15" s="27"/>
      <c r="H15" s="25"/>
      <c r="I15" s="26"/>
      <c r="J15" s="27"/>
      <c r="K15" s="25"/>
      <c r="L15" s="26"/>
      <c r="M15" s="26"/>
    </row>
    <row r="16" spans="1:13" ht="15" customHeight="1">
      <c r="A16" s="3" t="s">
        <v>6</v>
      </c>
      <c r="B16" s="19">
        <v>250</v>
      </c>
      <c r="C16" s="20">
        <v>250</v>
      </c>
      <c r="D16" s="21">
        <v>250</v>
      </c>
      <c r="E16" s="25"/>
      <c r="F16" s="26"/>
      <c r="G16" s="27"/>
      <c r="H16" s="25"/>
      <c r="I16" s="26"/>
      <c r="J16" s="27"/>
      <c r="K16" s="25"/>
      <c r="L16" s="26"/>
      <c r="M16" s="26"/>
    </row>
    <row r="17" spans="1:13" ht="15" customHeight="1">
      <c r="A17" s="3" t="s">
        <v>7</v>
      </c>
      <c r="B17" s="19">
        <v>125</v>
      </c>
      <c r="C17" s="20">
        <v>125</v>
      </c>
      <c r="D17" s="21">
        <v>125</v>
      </c>
      <c r="E17" s="25"/>
      <c r="F17" s="26"/>
      <c r="G17" s="27"/>
      <c r="H17" s="25"/>
      <c r="I17" s="26"/>
      <c r="J17" s="27"/>
      <c r="K17" s="25"/>
      <c r="L17" s="26"/>
      <c r="M17" s="26"/>
    </row>
    <row r="19" spans="1:4" ht="12.75">
      <c r="A19" s="8" t="s">
        <v>10</v>
      </c>
      <c r="B19" s="8"/>
      <c r="C19" s="8"/>
      <c r="D19" s="9"/>
    </row>
    <row r="21" spans="1:13" ht="13.5" thickBot="1">
      <c r="A21" s="1"/>
      <c r="B21" s="4">
        <v>1</v>
      </c>
      <c r="C21" s="5">
        <v>2</v>
      </c>
      <c r="D21" s="6">
        <v>3</v>
      </c>
      <c r="E21" s="4">
        <v>4</v>
      </c>
      <c r="F21" s="5">
        <v>5</v>
      </c>
      <c r="G21" s="5">
        <v>6</v>
      </c>
      <c r="H21" s="5">
        <v>7</v>
      </c>
      <c r="I21" s="5">
        <v>8</v>
      </c>
      <c r="J21" s="5">
        <v>9</v>
      </c>
      <c r="K21" s="5">
        <v>10</v>
      </c>
      <c r="L21" s="5">
        <v>11</v>
      </c>
      <c r="M21" s="5">
        <v>12</v>
      </c>
    </row>
    <row r="22" spans="1:13" ht="15" customHeight="1" thickTop="1">
      <c r="A22" s="2" t="s">
        <v>0</v>
      </c>
      <c r="B22" s="48"/>
      <c r="C22" s="49"/>
      <c r="D22" s="50"/>
      <c r="E22" s="51"/>
      <c r="F22" s="52"/>
      <c r="G22" s="52"/>
      <c r="H22" s="52"/>
      <c r="I22" s="52"/>
      <c r="J22" s="52"/>
      <c r="K22" s="52"/>
      <c r="L22" s="52"/>
      <c r="M22" s="52"/>
    </row>
    <row r="23" spans="1:13" ht="15" customHeight="1">
      <c r="A23" s="3" t="s">
        <v>1</v>
      </c>
      <c r="B23" s="53"/>
      <c r="C23" s="54"/>
      <c r="D23" s="55"/>
      <c r="E23" s="56"/>
      <c r="F23" s="57"/>
      <c r="G23" s="57"/>
      <c r="H23" s="57"/>
      <c r="I23" s="57"/>
      <c r="J23" s="57"/>
      <c r="K23" s="57"/>
      <c r="L23" s="57"/>
      <c r="M23" s="57"/>
    </row>
    <row r="24" spans="1:13" ht="15" customHeight="1">
      <c r="A24" s="3" t="s">
        <v>2</v>
      </c>
      <c r="B24" s="53"/>
      <c r="C24" s="54"/>
      <c r="D24" s="55"/>
      <c r="E24" s="56"/>
      <c r="F24" s="57"/>
      <c r="G24" s="57"/>
      <c r="H24" s="57"/>
      <c r="I24" s="57"/>
      <c r="J24" s="57"/>
      <c r="K24" s="57"/>
      <c r="L24" s="57"/>
      <c r="M24" s="57"/>
    </row>
    <row r="25" spans="1:13" ht="15" customHeight="1">
      <c r="A25" s="3" t="s">
        <v>3</v>
      </c>
      <c r="B25" s="53"/>
      <c r="C25" s="54"/>
      <c r="D25" s="55"/>
      <c r="E25" s="56"/>
      <c r="F25" s="57"/>
      <c r="G25" s="57"/>
      <c r="H25" s="57"/>
      <c r="I25" s="57"/>
      <c r="J25" s="57"/>
      <c r="K25" s="57"/>
      <c r="L25" s="57"/>
      <c r="M25" s="57"/>
    </row>
    <row r="26" spans="1:13" ht="15" customHeight="1">
      <c r="A26" s="3" t="s">
        <v>4</v>
      </c>
      <c r="B26" s="53"/>
      <c r="C26" s="54"/>
      <c r="D26" s="55"/>
      <c r="E26" s="56"/>
      <c r="F26" s="57"/>
      <c r="G26" s="57"/>
      <c r="H26" s="57"/>
      <c r="I26" s="57"/>
      <c r="J26" s="57"/>
      <c r="K26" s="57"/>
      <c r="L26" s="57"/>
      <c r="M26" s="57"/>
    </row>
    <row r="27" spans="1:13" ht="15" customHeight="1">
      <c r="A27" s="3" t="s">
        <v>5</v>
      </c>
      <c r="B27" s="53"/>
      <c r="C27" s="54"/>
      <c r="D27" s="55"/>
      <c r="E27" s="56"/>
      <c r="F27" s="57"/>
      <c r="G27" s="57"/>
      <c r="H27" s="57"/>
      <c r="I27" s="57"/>
      <c r="J27" s="57"/>
      <c r="K27" s="57"/>
      <c r="L27" s="57"/>
      <c r="M27" s="57"/>
    </row>
    <row r="28" spans="1:13" ht="15" customHeight="1">
      <c r="A28" s="3" t="s">
        <v>6</v>
      </c>
      <c r="B28" s="53"/>
      <c r="C28" s="54"/>
      <c r="D28" s="55"/>
      <c r="E28" s="56"/>
      <c r="F28" s="57"/>
      <c r="G28" s="57"/>
      <c r="H28" s="57"/>
      <c r="I28" s="57"/>
      <c r="J28" s="57"/>
      <c r="K28" s="57"/>
      <c r="L28" s="57"/>
      <c r="M28" s="57"/>
    </row>
    <row r="29" spans="1:13" ht="15" customHeight="1">
      <c r="A29" s="3" t="s">
        <v>7</v>
      </c>
      <c r="B29" s="53"/>
      <c r="C29" s="54"/>
      <c r="D29" s="55"/>
      <c r="E29" s="56"/>
      <c r="F29" s="57"/>
      <c r="G29" s="57"/>
      <c r="H29" s="57"/>
      <c r="I29" s="57"/>
      <c r="J29" s="57"/>
      <c r="K29" s="57"/>
      <c r="L29" s="57"/>
      <c r="M29" s="57"/>
    </row>
    <row r="31" spans="1:4" ht="12.75">
      <c r="A31" s="8" t="s">
        <v>11</v>
      </c>
      <c r="B31" s="9"/>
      <c r="C31" s="9"/>
      <c r="D31" s="9"/>
    </row>
    <row r="33" spans="1:13" ht="15" customHeight="1" thickBot="1">
      <c r="A33" s="1"/>
      <c r="B33" s="4">
        <v>1</v>
      </c>
      <c r="C33" s="5">
        <v>2</v>
      </c>
      <c r="D33" s="6">
        <v>3</v>
      </c>
      <c r="E33" s="4">
        <v>4</v>
      </c>
      <c r="F33" s="5">
        <v>5</v>
      </c>
      <c r="G33" s="5">
        <v>6</v>
      </c>
      <c r="H33" s="5">
        <v>7</v>
      </c>
      <c r="I33" s="5">
        <v>8</v>
      </c>
      <c r="J33" s="5">
        <v>9</v>
      </c>
      <c r="K33" s="5">
        <v>10</v>
      </c>
      <c r="L33" s="5">
        <v>11</v>
      </c>
      <c r="M33" s="5">
        <v>12</v>
      </c>
    </row>
    <row r="34" spans="1:13" ht="15" customHeight="1" thickTop="1">
      <c r="A34" s="2" t="s">
        <v>0</v>
      </c>
      <c r="B34" s="48">
        <f>B22</f>
        <v>0</v>
      </c>
      <c r="C34" s="49">
        <f>C22</f>
        <v>0</v>
      </c>
      <c r="D34" s="50">
        <f>D22</f>
        <v>0</v>
      </c>
      <c r="E34" s="51">
        <f>E22</f>
        <v>0</v>
      </c>
      <c r="F34" s="52">
        <f aca="true" t="shared" si="0" ref="F34:M34">F22</f>
        <v>0</v>
      </c>
      <c r="G34" s="52">
        <f t="shared" si="0"/>
        <v>0</v>
      </c>
      <c r="H34" s="52">
        <f t="shared" si="0"/>
        <v>0</v>
      </c>
      <c r="I34" s="52">
        <f t="shared" si="0"/>
        <v>0</v>
      </c>
      <c r="J34" s="52">
        <f t="shared" si="0"/>
        <v>0</v>
      </c>
      <c r="K34" s="52">
        <f t="shared" si="0"/>
        <v>0</v>
      </c>
      <c r="L34" s="52">
        <f t="shared" si="0"/>
        <v>0</v>
      </c>
      <c r="M34" s="52">
        <f t="shared" si="0"/>
        <v>0</v>
      </c>
    </row>
    <row r="35" spans="1:13" ht="15" customHeight="1">
      <c r="A35" s="3" t="s">
        <v>1</v>
      </c>
      <c r="B35" s="53">
        <f aca="true" t="shared" si="1" ref="B35:D41">B23</f>
        <v>0</v>
      </c>
      <c r="C35" s="54">
        <f t="shared" si="1"/>
        <v>0</v>
      </c>
      <c r="D35" s="55">
        <f t="shared" si="1"/>
        <v>0</v>
      </c>
      <c r="E35" s="56">
        <f aca="true" t="shared" si="2" ref="E35:M35">E23</f>
        <v>0</v>
      </c>
      <c r="F35" s="57">
        <f t="shared" si="2"/>
        <v>0</v>
      </c>
      <c r="G35" s="57">
        <f t="shared" si="2"/>
        <v>0</v>
      </c>
      <c r="H35" s="57">
        <f t="shared" si="2"/>
        <v>0</v>
      </c>
      <c r="I35" s="57">
        <f t="shared" si="2"/>
        <v>0</v>
      </c>
      <c r="J35" s="57">
        <f t="shared" si="2"/>
        <v>0</v>
      </c>
      <c r="K35" s="57">
        <f t="shared" si="2"/>
        <v>0</v>
      </c>
      <c r="L35" s="57">
        <f t="shared" si="2"/>
        <v>0</v>
      </c>
      <c r="M35" s="57">
        <f t="shared" si="2"/>
        <v>0</v>
      </c>
    </row>
    <row r="36" spans="1:13" ht="15" customHeight="1">
      <c r="A36" s="3" t="s">
        <v>2</v>
      </c>
      <c r="B36" s="53">
        <f t="shared" si="1"/>
        <v>0</v>
      </c>
      <c r="C36" s="54">
        <f t="shared" si="1"/>
        <v>0</v>
      </c>
      <c r="D36" s="55">
        <f t="shared" si="1"/>
        <v>0</v>
      </c>
      <c r="E36" s="56">
        <f aca="true" t="shared" si="3" ref="E36:M36">E24</f>
        <v>0</v>
      </c>
      <c r="F36" s="57">
        <f t="shared" si="3"/>
        <v>0</v>
      </c>
      <c r="G36" s="57">
        <f t="shared" si="3"/>
        <v>0</v>
      </c>
      <c r="H36" s="57">
        <f t="shared" si="3"/>
        <v>0</v>
      </c>
      <c r="I36" s="57">
        <f t="shared" si="3"/>
        <v>0</v>
      </c>
      <c r="J36" s="57">
        <f t="shared" si="3"/>
        <v>0</v>
      </c>
      <c r="K36" s="57">
        <f t="shared" si="3"/>
        <v>0</v>
      </c>
      <c r="L36" s="57">
        <f t="shared" si="3"/>
        <v>0</v>
      </c>
      <c r="M36" s="57">
        <f t="shared" si="3"/>
        <v>0</v>
      </c>
    </row>
    <row r="37" spans="1:13" ht="15" customHeight="1">
      <c r="A37" s="3" t="s">
        <v>3</v>
      </c>
      <c r="B37" s="53">
        <f t="shared" si="1"/>
        <v>0</v>
      </c>
      <c r="C37" s="54">
        <f t="shared" si="1"/>
        <v>0</v>
      </c>
      <c r="D37" s="55">
        <f t="shared" si="1"/>
        <v>0</v>
      </c>
      <c r="E37" s="56">
        <f aca="true" t="shared" si="4" ref="E37:M37">E25</f>
        <v>0</v>
      </c>
      <c r="F37" s="57">
        <f t="shared" si="4"/>
        <v>0</v>
      </c>
      <c r="G37" s="57">
        <f t="shared" si="4"/>
        <v>0</v>
      </c>
      <c r="H37" s="57">
        <f t="shared" si="4"/>
        <v>0</v>
      </c>
      <c r="I37" s="57">
        <f t="shared" si="4"/>
        <v>0</v>
      </c>
      <c r="J37" s="57">
        <f t="shared" si="4"/>
        <v>0</v>
      </c>
      <c r="K37" s="57">
        <f t="shared" si="4"/>
        <v>0</v>
      </c>
      <c r="L37" s="57">
        <f t="shared" si="4"/>
        <v>0</v>
      </c>
      <c r="M37" s="57">
        <f t="shared" si="4"/>
        <v>0</v>
      </c>
    </row>
    <row r="38" spans="1:13" ht="15" customHeight="1">
      <c r="A38" s="3" t="s">
        <v>4</v>
      </c>
      <c r="B38" s="53">
        <f t="shared" si="1"/>
        <v>0</v>
      </c>
      <c r="C38" s="54">
        <f t="shared" si="1"/>
        <v>0</v>
      </c>
      <c r="D38" s="55">
        <f t="shared" si="1"/>
        <v>0</v>
      </c>
      <c r="E38" s="56">
        <f aca="true" t="shared" si="5" ref="E38:M38">E26</f>
        <v>0</v>
      </c>
      <c r="F38" s="57">
        <f t="shared" si="5"/>
        <v>0</v>
      </c>
      <c r="G38" s="57">
        <f t="shared" si="5"/>
        <v>0</v>
      </c>
      <c r="H38" s="57">
        <f t="shared" si="5"/>
        <v>0</v>
      </c>
      <c r="I38" s="57">
        <f t="shared" si="5"/>
        <v>0</v>
      </c>
      <c r="J38" s="57">
        <f t="shared" si="5"/>
        <v>0</v>
      </c>
      <c r="K38" s="57">
        <f t="shared" si="5"/>
        <v>0</v>
      </c>
      <c r="L38" s="57">
        <f t="shared" si="5"/>
        <v>0</v>
      </c>
      <c r="M38" s="57">
        <f t="shared" si="5"/>
        <v>0</v>
      </c>
    </row>
    <row r="39" spans="1:13" ht="15" customHeight="1">
      <c r="A39" s="3" t="s">
        <v>5</v>
      </c>
      <c r="B39" s="53">
        <f t="shared" si="1"/>
        <v>0</v>
      </c>
      <c r="C39" s="54">
        <f t="shared" si="1"/>
        <v>0</v>
      </c>
      <c r="D39" s="55">
        <f t="shared" si="1"/>
        <v>0</v>
      </c>
      <c r="E39" s="56">
        <f aca="true" t="shared" si="6" ref="E39:M39">E27</f>
        <v>0</v>
      </c>
      <c r="F39" s="57">
        <f t="shared" si="6"/>
        <v>0</v>
      </c>
      <c r="G39" s="57">
        <f t="shared" si="6"/>
        <v>0</v>
      </c>
      <c r="H39" s="57">
        <f t="shared" si="6"/>
        <v>0</v>
      </c>
      <c r="I39" s="57">
        <f t="shared" si="6"/>
        <v>0</v>
      </c>
      <c r="J39" s="57">
        <f t="shared" si="6"/>
        <v>0</v>
      </c>
      <c r="K39" s="57">
        <f t="shared" si="6"/>
        <v>0</v>
      </c>
      <c r="L39" s="57">
        <f t="shared" si="6"/>
        <v>0</v>
      </c>
      <c r="M39" s="57">
        <f t="shared" si="6"/>
        <v>0</v>
      </c>
    </row>
    <row r="40" spans="1:13" ht="15" customHeight="1">
      <c r="A40" s="3" t="s">
        <v>6</v>
      </c>
      <c r="B40" s="53">
        <f t="shared" si="1"/>
        <v>0</v>
      </c>
      <c r="C40" s="54">
        <f t="shared" si="1"/>
        <v>0</v>
      </c>
      <c r="D40" s="55">
        <f t="shared" si="1"/>
        <v>0</v>
      </c>
      <c r="E40" s="56">
        <f aca="true" t="shared" si="7" ref="E40:M40">E28</f>
        <v>0</v>
      </c>
      <c r="F40" s="57">
        <f t="shared" si="7"/>
        <v>0</v>
      </c>
      <c r="G40" s="57">
        <f t="shared" si="7"/>
        <v>0</v>
      </c>
      <c r="H40" s="57">
        <f t="shared" si="7"/>
        <v>0</v>
      </c>
      <c r="I40" s="57">
        <f t="shared" si="7"/>
        <v>0</v>
      </c>
      <c r="J40" s="57">
        <f t="shared" si="7"/>
        <v>0</v>
      </c>
      <c r="K40" s="57">
        <f t="shared" si="7"/>
        <v>0</v>
      </c>
      <c r="L40" s="57">
        <f t="shared" si="7"/>
        <v>0</v>
      </c>
      <c r="M40" s="57">
        <f t="shared" si="7"/>
        <v>0</v>
      </c>
    </row>
    <row r="41" spans="1:13" ht="15" customHeight="1">
      <c r="A41" s="3" t="s">
        <v>7</v>
      </c>
      <c r="B41" s="53">
        <f t="shared" si="1"/>
        <v>0</v>
      </c>
      <c r="C41" s="54">
        <f t="shared" si="1"/>
        <v>0</v>
      </c>
      <c r="D41" s="55">
        <f t="shared" si="1"/>
        <v>0</v>
      </c>
      <c r="E41" s="56">
        <f aca="true" t="shared" si="8" ref="E41:M41">E29</f>
        <v>0</v>
      </c>
      <c r="F41" s="57">
        <f t="shared" si="8"/>
        <v>0</v>
      </c>
      <c r="G41" s="57">
        <f t="shared" si="8"/>
        <v>0</v>
      </c>
      <c r="H41" s="57">
        <f t="shared" si="8"/>
        <v>0</v>
      </c>
      <c r="I41" s="57">
        <f t="shared" si="8"/>
        <v>0</v>
      </c>
      <c r="J41" s="57">
        <f t="shared" si="8"/>
        <v>0</v>
      </c>
      <c r="K41" s="57">
        <f t="shared" si="8"/>
        <v>0</v>
      </c>
      <c r="L41" s="57">
        <f t="shared" si="8"/>
        <v>0</v>
      </c>
      <c r="M41" s="57">
        <f t="shared" si="8"/>
        <v>0</v>
      </c>
    </row>
    <row r="44" spans="1:4" ht="12.75">
      <c r="A44" s="8" t="s">
        <v>14</v>
      </c>
      <c r="B44" s="9"/>
      <c r="C44" s="9"/>
      <c r="D44" s="9"/>
    </row>
    <row r="46" spans="2:6" ht="15.75" customHeight="1">
      <c r="B46" s="10" t="s">
        <v>16</v>
      </c>
      <c r="C46" s="10" t="s">
        <v>17</v>
      </c>
      <c r="D46" s="10" t="s">
        <v>18</v>
      </c>
      <c r="E46" s="10" t="s">
        <v>19</v>
      </c>
      <c r="F46" s="10" t="s">
        <v>20</v>
      </c>
    </row>
    <row r="47" spans="1:6" ht="15.75" customHeight="1">
      <c r="A47" t="s">
        <v>15</v>
      </c>
      <c r="B47" s="11">
        <f aca="true" t="shared" si="9" ref="B47:D48">B34</f>
        <v>0</v>
      </c>
      <c r="C47" s="11">
        <f t="shared" si="9"/>
        <v>0</v>
      </c>
      <c r="D47" s="11">
        <f t="shared" si="9"/>
        <v>0</v>
      </c>
      <c r="E47" s="11">
        <f>AVERAGE(B47:D47)</f>
        <v>0</v>
      </c>
      <c r="F47" s="11">
        <f>STDEV(B47:D47)</f>
        <v>0</v>
      </c>
    </row>
    <row r="48" spans="1:6" ht="12.75">
      <c r="A48" t="s">
        <v>21</v>
      </c>
      <c r="B48" s="11">
        <f t="shared" si="9"/>
        <v>0</v>
      </c>
      <c r="C48" s="11">
        <f t="shared" si="9"/>
        <v>0</v>
      </c>
      <c r="D48" s="11">
        <f t="shared" si="9"/>
        <v>0</v>
      </c>
      <c r="E48" s="11">
        <f>AVERAGE(B48:D48)</f>
        <v>0</v>
      </c>
      <c r="F48" s="11">
        <f>STDEV(B48:D48)</f>
        <v>0</v>
      </c>
    </row>
    <row r="50" spans="1:5" ht="12.75">
      <c r="A50" t="s">
        <v>22</v>
      </c>
      <c r="E50" s="11">
        <f>E47-E48</f>
        <v>0</v>
      </c>
    </row>
    <row r="53" spans="1:4" ht="12.75">
      <c r="A53" s="8" t="s">
        <v>23</v>
      </c>
      <c r="B53" s="9"/>
      <c r="C53" s="9"/>
      <c r="D53" s="9"/>
    </row>
    <row r="55" spans="1:11" ht="45">
      <c r="A55" t="s">
        <v>24</v>
      </c>
      <c r="B55" s="10" t="s">
        <v>16</v>
      </c>
      <c r="C55" s="10" t="s">
        <v>17</v>
      </c>
      <c r="D55" s="10" t="s">
        <v>18</v>
      </c>
      <c r="E55" s="10" t="s">
        <v>19</v>
      </c>
      <c r="F55" s="10" t="s">
        <v>20</v>
      </c>
      <c r="H55" s="10" t="s">
        <v>26</v>
      </c>
      <c r="I55" s="12" t="s">
        <v>27</v>
      </c>
      <c r="J55" s="10" t="s">
        <v>25</v>
      </c>
      <c r="K55" s="15" t="s">
        <v>44</v>
      </c>
    </row>
    <row r="56" spans="1:11" ht="12.75">
      <c r="A56">
        <f aca="true" t="shared" si="10" ref="A56:A61">B12</f>
        <v>4000</v>
      </c>
      <c r="B56">
        <f aca="true" t="shared" si="11" ref="B56:D59">B36</f>
        <v>0</v>
      </c>
      <c r="C56">
        <f t="shared" si="11"/>
        <v>0</v>
      </c>
      <c r="D56">
        <f t="shared" si="11"/>
        <v>0</v>
      </c>
      <c r="E56" s="11">
        <f aca="true" t="shared" si="12" ref="E56:E61">AVERAGE(B56:D56)</f>
        <v>0</v>
      </c>
      <c r="F56" s="11">
        <f aca="true" t="shared" si="13" ref="F56:F61">STDEV(B56:D56)</f>
        <v>0</v>
      </c>
      <c r="H56" s="58" t="e">
        <f aca="true" t="shared" si="14" ref="H56:H61">(E56-$E$48)*100/$E$50</f>
        <v>#DIV/0!</v>
      </c>
      <c r="I56" s="58" t="e">
        <f aca="true" t="shared" si="15" ref="I56:I61">LN(H56/(100-H56))</f>
        <v>#DIV/0!</v>
      </c>
      <c r="J56" s="58">
        <f aca="true" t="shared" si="16" ref="J56:J61">LOG(A56)</f>
        <v>3.6020599913279625</v>
      </c>
      <c r="K56" s="45" t="e">
        <f aca="true" t="shared" si="17" ref="K56:K61">10^((I56-$C$68)/$C$67)</f>
        <v>#DIV/0!</v>
      </c>
    </row>
    <row r="57" spans="1:11" ht="12.75">
      <c r="A57">
        <f t="shared" si="10"/>
        <v>2000</v>
      </c>
      <c r="B57">
        <f t="shared" si="11"/>
        <v>0</v>
      </c>
      <c r="C57">
        <f t="shared" si="11"/>
        <v>0</v>
      </c>
      <c r="D57">
        <f t="shared" si="11"/>
        <v>0</v>
      </c>
      <c r="E57" s="11">
        <f t="shared" si="12"/>
        <v>0</v>
      </c>
      <c r="F57" s="11">
        <f t="shared" si="13"/>
        <v>0</v>
      </c>
      <c r="H57" s="58" t="e">
        <f t="shared" si="14"/>
        <v>#DIV/0!</v>
      </c>
      <c r="I57" s="58" t="e">
        <f t="shared" si="15"/>
        <v>#DIV/0!</v>
      </c>
      <c r="J57" s="58">
        <f t="shared" si="16"/>
        <v>3.3010299956639813</v>
      </c>
      <c r="K57" s="45" t="e">
        <f t="shared" si="17"/>
        <v>#DIV/0!</v>
      </c>
    </row>
    <row r="58" spans="1:11" ht="12.75">
      <c r="A58">
        <f t="shared" si="10"/>
        <v>1000</v>
      </c>
      <c r="B58">
        <f t="shared" si="11"/>
        <v>0</v>
      </c>
      <c r="C58">
        <f t="shared" si="11"/>
        <v>0</v>
      </c>
      <c r="D58">
        <f t="shared" si="11"/>
        <v>0</v>
      </c>
      <c r="E58" s="11">
        <f t="shared" si="12"/>
        <v>0</v>
      </c>
      <c r="F58" s="11">
        <f t="shared" si="13"/>
        <v>0</v>
      </c>
      <c r="H58" s="58" t="e">
        <f t="shared" si="14"/>
        <v>#DIV/0!</v>
      </c>
      <c r="I58" s="58" t="e">
        <f t="shared" si="15"/>
        <v>#DIV/0!</v>
      </c>
      <c r="J58" s="58">
        <f t="shared" si="16"/>
        <v>3</v>
      </c>
      <c r="K58" s="45" t="e">
        <f t="shared" si="17"/>
        <v>#DIV/0!</v>
      </c>
    </row>
    <row r="59" spans="1:11" ht="12.75">
      <c r="A59">
        <f t="shared" si="10"/>
        <v>500</v>
      </c>
      <c r="B59">
        <f t="shared" si="11"/>
        <v>0</v>
      </c>
      <c r="C59">
        <f t="shared" si="11"/>
        <v>0</v>
      </c>
      <c r="D59">
        <f t="shared" si="11"/>
        <v>0</v>
      </c>
      <c r="E59" s="11">
        <f t="shared" si="12"/>
        <v>0</v>
      </c>
      <c r="F59" s="11">
        <f t="shared" si="13"/>
        <v>0</v>
      </c>
      <c r="H59" s="58" t="e">
        <f t="shared" si="14"/>
        <v>#DIV/0!</v>
      </c>
      <c r="I59" s="58" t="e">
        <f t="shared" si="15"/>
        <v>#DIV/0!</v>
      </c>
      <c r="J59" s="58">
        <f t="shared" si="16"/>
        <v>2.6989700043360187</v>
      </c>
      <c r="K59" s="45" t="e">
        <f t="shared" si="17"/>
        <v>#DIV/0!</v>
      </c>
    </row>
    <row r="60" spans="1:11" ht="12.75">
      <c r="A60">
        <f t="shared" si="10"/>
        <v>250</v>
      </c>
      <c r="B60">
        <f aca="true" t="shared" si="18" ref="B60:D61">B40</f>
        <v>0</v>
      </c>
      <c r="C60">
        <f t="shared" si="18"/>
        <v>0</v>
      </c>
      <c r="D60">
        <f t="shared" si="18"/>
        <v>0</v>
      </c>
      <c r="E60" s="11">
        <f t="shared" si="12"/>
        <v>0</v>
      </c>
      <c r="F60" s="11">
        <f t="shared" si="13"/>
        <v>0</v>
      </c>
      <c r="H60" s="58" t="e">
        <f t="shared" si="14"/>
        <v>#DIV/0!</v>
      </c>
      <c r="I60" s="58" t="e">
        <f t="shared" si="15"/>
        <v>#DIV/0!</v>
      </c>
      <c r="J60" s="58">
        <f t="shared" si="16"/>
        <v>2.3979400086720375</v>
      </c>
      <c r="K60" s="45" t="e">
        <f t="shared" si="17"/>
        <v>#DIV/0!</v>
      </c>
    </row>
    <row r="61" spans="1:11" ht="12.75">
      <c r="A61">
        <f t="shared" si="10"/>
        <v>125</v>
      </c>
      <c r="B61">
        <f t="shared" si="18"/>
        <v>0</v>
      </c>
      <c r="C61">
        <f t="shared" si="18"/>
        <v>0</v>
      </c>
      <c r="D61">
        <f t="shared" si="18"/>
        <v>0</v>
      </c>
      <c r="E61" s="11">
        <f t="shared" si="12"/>
        <v>0</v>
      </c>
      <c r="F61" s="11">
        <f t="shared" si="13"/>
        <v>0</v>
      </c>
      <c r="H61" s="58" t="e">
        <f t="shared" si="14"/>
        <v>#DIV/0!</v>
      </c>
      <c r="I61" s="58" t="e">
        <f t="shared" si="15"/>
        <v>#DIV/0!</v>
      </c>
      <c r="J61" s="58">
        <f t="shared" si="16"/>
        <v>2.0969100130080562</v>
      </c>
      <c r="K61" s="45" t="e">
        <f t="shared" si="17"/>
        <v>#DIV/0!</v>
      </c>
    </row>
    <row r="64" spans="1:4" ht="12.75">
      <c r="A64" s="8" t="s">
        <v>28</v>
      </c>
      <c r="B64" s="9"/>
      <c r="C64" s="9"/>
      <c r="D64" s="9"/>
    </row>
    <row r="66" spans="1:3" ht="14.25">
      <c r="A66" t="s">
        <v>29</v>
      </c>
      <c r="C66" s="11" t="e">
        <f>RSQ(I56:I61,J56:J61)</f>
        <v>#DIV/0!</v>
      </c>
    </row>
    <row r="67" spans="1:3" ht="12.75">
      <c r="A67" t="s">
        <v>30</v>
      </c>
      <c r="C67" s="11" t="e">
        <f>LINEST(I56:I61,J56:J61)</f>
        <v>#VALUE!</v>
      </c>
    </row>
    <row r="68" spans="1:3" ht="12.75">
      <c r="A68" t="s">
        <v>31</v>
      </c>
      <c r="C68" s="11" t="e">
        <f>INTERCEPT(I56:I61,J56:J61)</f>
        <v>#DIV/0!</v>
      </c>
    </row>
    <row r="69" spans="1:3" ht="12.75">
      <c r="A69" t="s">
        <v>32</v>
      </c>
      <c r="C69" s="11" t="e">
        <f>STEYX(I56:I61,J56:J61)</f>
        <v>#DIV/0!</v>
      </c>
    </row>
    <row r="72" spans="1:4" ht="14.25" customHeight="1">
      <c r="A72" s="8" t="s">
        <v>33</v>
      </c>
      <c r="B72" s="9"/>
      <c r="C72" s="9"/>
      <c r="D72" s="9"/>
    </row>
    <row r="73" ht="14.25" customHeight="1"/>
    <row r="74" spans="1:16" ht="26.25" customHeight="1">
      <c r="A74" s="10" t="s">
        <v>34</v>
      </c>
      <c r="B74" s="10" t="s">
        <v>16</v>
      </c>
      <c r="C74" s="10" t="s">
        <v>17</v>
      </c>
      <c r="D74" s="10" t="s">
        <v>18</v>
      </c>
      <c r="E74" s="10" t="s">
        <v>19</v>
      </c>
      <c r="F74" s="10" t="s">
        <v>20</v>
      </c>
      <c r="H74" s="10" t="s">
        <v>26</v>
      </c>
      <c r="I74" s="12" t="s">
        <v>27</v>
      </c>
      <c r="J74" s="12" t="s">
        <v>35</v>
      </c>
      <c r="K74" s="15" t="s">
        <v>40</v>
      </c>
      <c r="L74" s="13" t="s">
        <v>36</v>
      </c>
      <c r="M74" s="59" t="s">
        <v>37</v>
      </c>
      <c r="N74" s="63" t="s">
        <v>38</v>
      </c>
      <c r="O74" s="12" t="s">
        <v>39</v>
      </c>
      <c r="P74" s="12" t="s">
        <v>68</v>
      </c>
    </row>
    <row r="75" spans="1:16" ht="15" customHeight="1">
      <c r="A75" s="10">
        <f aca="true" t="shared" si="19" ref="A75:A82">E10</f>
        <v>0</v>
      </c>
      <c r="B75" s="11">
        <f>E34</f>
        <v>0</v>
      </c>
      <c r="C75" s="11">
        <f>F34</f>
        <v>0</v>
      </c>
      <c r="D75" s="11">
        <f>G34</f>
        <v>0</v>
      </c>
      <c r="E75" s="11">
        <f>AVERAGE(B75:D75)</f>
        <v>0</v>
      </c>
      <c r="F75" s="11">
        <f>STDEV(B75:D75)</f>
        <v>0</v>
      </c>
      <c r="G75" s="11"/>
      <c r="H75" s="58" t="e">
        <f aca="true" t="shared" si="20" ref="H75:H98">(E75-$E$48)*100/$E$50</f>
        <v>#DIV/0!</v>
      </c>
      <c r="I75" s="11" t="e">
        <f aca="true" t="shared" si="21" ref="I75:I98">LN(H75/(100-H75))</f>
        <v>#DIV/0!</v>
      </c>
      <c r="J75" s="11" t="e">
        <f>(I75-($C$68))/$C$67</f>
        <v>#DIV/0!</v>
      </c>
      <c r="K75" s="44"/>
      <c r="L75" s="14" t="e">
        <f>(10^J75)/1000*K75*10</f>
        <v>#DIV/0!</v>
      </c>
      <c r="M75" s="33"/>
      <c r="N75" s="34">
        <v>1</v>
      </c>
      <c r="O75" s="14" t="e">
        <f>L75/M75*N75</f>
        <v>#DIV/0!</v>
      </c>
      <c r="P75" s="62" t="e">
        <f>STDEV(10^((LN(((B75-$E$48)*100/$E$50)/(100-((B75-$E$48)*100/$E$50)))-$C$68)/$C$67)/1000*K75/10/M75*L75,10^((LN(((C75-$E$48)*100/$E$50)/(100-((C75-$E$48)*100/$E$50)))-$C$68)/$C$67)/1000*K75/10/M75*L75,10^((LN(((D75-$E$48)*100/$E$50)/(100-((D75-$E$48)*100/$E$50)))-$C$68)/$C$67)/1000*K75/10/M75*L75)/SQRT(2)</f>
        <v>#DIV/0!</v>
      </c>
    </row>
    <row r="76" spans="1:16" ht="12.75">
      <c r="A76" s="10">
        <f t="shared" si="19"/>
        <v>0</v>
      </c>
      <c r="B76" s="11">
        <f aca="true" t="shared" si="22" ref="B76:B82">E35</f>
        <v>0</v>
      </c>
      <c r="C76" s="11">
        <f aca="true" t="shared" si="23" ref="C76:C82">F35</f>
        <v>0</v>
      </c>
      <c r="D76" s="11">
        <f aca="true" t="shared" si="24" ref="D76:D82">G35</f>
        <v>0</v>
      </c>
      <c r="E76" s="11">
        <f aca="true" t="shared" si="25" ref="E76:E98">AVERAGE(B76:D76)</f>
        <v>0</v>
      </c>
      <c r="F76" s="11">
        <f aca="true" t="shared" si="26" ref="F76:F98">STDEV(B76:D76)</f>
        <v>0</v>
      </c>
      <c r="G76" s="11"/>
      <c r="H76" s="58" t="e">
        <f t="shared" si="20"/>
        <v>#DIV/0!</v>
      </c>
      <c r="I76" s="11" t="e">
        <f t="shared" si="21"/>
        <v>#DIV/0!</v>
      </c>
      <c r="J76" s="11" t="e">
        <f aca="true" t="shared" si="27" ref="J76:J98">(I76-($C$68))/$C$67</f>
        <v>#DIV/0!</v>
      </c>
      <c r="K76" s="44"/>
      <c r="L76" s="14" t="e">
        <f aca="true" t="shared" si="28" ref="L76:L98">(10^J76)/1000*K76*10</f>
        <v>#DIV/0!</v>
      </c>
      <c r="M76" s="33"/>
      <c r="N76" s="34">
        <v>1</v>
      </c>
      <c r="O76" s="14" t="e">
        <f aca="true" t="shared" si="29" ref="O76:O98">L76/M76*N76</f>
        <v>#DIV/0!</v>
      </c>
      <c r="P76" s="62" t="e">
        <f aca="true" t="shared" si="30" ref="P76:P98">STDEV(10^((LN(((B76-$E$48)*100/$E$50)/(100-((B76-$E$48)*100/$E$50)))-$C$68)/$C$67)/1000*K76/10/M76*L76,10^((LN(((C76-$E$48)*100/$E$50)/(100-((C76-$E$48)*100/$E$50)))-$C$68)/$C$67)/1000*K76/10/M76*L76,10^((LN(((D76-$E$48)*100/$E$50)/(100-((D76-$E$48)*100/$E$50)))-$C$68)/$C$67)/1000*K76/10/M76*L76)/SQRT(2)</f>
        <v>#DIV/0!</v>
      </c>
    </row>
    <row r="77" spans="1:16" ht="12.75">
      <c r="A77" s="10">
        <f t="shared" si="19"/>
        <v>0</v>
      </c>
      <c r="B77" s="11">
        <f t="shared" si="22"/>
        <v>0</v>
      </c>
      <c r="C77" s="11">
        <f t="shared" si="23"/>
        <v>0</v>
      </c>
      <c r="D77" s="11">
        <f t="shared" si="24"/>
        <v>0</v>
      </c>
      <c r="E77" s="11">
        <f t="shared" si="25"/>
        <v>0</v>
      </c>
      <c r="F77" s="11">
        <f t="shared" si="26"/>
        <v>0</v>
      </c>
      <c r="G77" s="11"/>
      <c r="H77" s="58" t="e">
        <f t="shared" si="20"/>
        <v>#DIV/0!</v>
      </c>
      <c r="I77" s="11" t="e">
        <f t="shared" si="21"/>
        <v>#DIV/0!</v>
      </c>
      <c r="J77" s="11" t="e">
        <f t="shared" si="27"/>
        <v>#DIV/0!</v>
      </c>
      <c r="K77" s="44"/>
      <c r="L77" s="14" t="e">
        <f t="shared" si="28"/>
        <v>#DIV/0!</v>
      </c>
      <c r="M77" s="33"/>
      <c r="N77" s="34">
        <v>1</v>
      </c>
      <c r="O77" s="14" t="e">
        <f t="shared" si="29"/>
        <v>#DIV/0!</v>
      </c>
      <c r="P77" s="62" t="e">
        <f t="shared" si="30"/>
        <v>#DIV/0!</v>
      </c>
    </row>
    <row r="78" spans="1:16" ht="12.75">
      <c r="A78" s="10">
        <f t="shared" si="19"/>
        <v>0</v>
      </c>
      <c r="B78" s="11">
        <f t="shared" si="22"/>
        <v>0</v>
      </c>
      <c r="C78" s="11">
        <f t="shared" si="23"/>
        <v>0</v>
      </c>
      <c r="D78" s="11">
        <f t="shared" si="24"/>
        <v>0</v>
      </c>
      <c r="E78" s="11">
        <f t="shared" si="25"/>
        <v>0</v>
      </c>
      <c r="F78" s="11">
        <f t="shared" si="26"/>
        <v>0</v>
      </c>
      <c r="G78" s="11"/>
      <c r="H78" s="58" t="e">
        <f t="shared" si="20"/>
        <v>#DIV/0!</v>
      </c>
      <c r="I78" s="11" t="e">
        <f t="shared" si="21"/>
        <v>#DIV/0!</v>
      </c>
      <c r="J78" s="11" t="e">
        <f t="shared" si="27"/>
        <v>#DIV/0!</v>
      </c>
      <c r="K78" s="44"/>
      <c r="L78" s="14" t="e">
        <f t="shared" si="28"/>
        <v>#DIV/0!</v>
      </c>
      <c r="M78" s="33"/>
      <c r="N78" s="34">
        <v>1</v>
      </c>
      <c r="O78" s="14" t="e">
        <f t="shared" si="29"/>
        <v>#DIV/0!</v>
      </c>
      <c r="P78" s="62" t="e">
        <f t="shared" si="30"/>
        <v>#DIV/0!</v>
      </c>
    </row>
    <row r="79" spans="1:16" ht="12.75">
      <c r="A79" s="10">
        <f t="shared" si="19"/>
        <v>0</v>
      </c>
      <c r="B79" s="11">
        <f t="shared" si="22"/>
        <v>0</v>
      </c>
      <c r="C79" s="11">
        <f t="shared" si="23"/>
        <v>0</v>
      </c>
      <c r="D79" s="11">
        <f t="shared" si="24"/>
        <v>0</v>
      </c>
      <c r="E79" s="11">
        <f t="shared" si="25"/>
        <v>0</v>
      </c>
      <c r="F79" s="11">
        <f t="shared" si="26"/>
        <v>0</v>
      </c>
      <c r="G79" s="11"/>
      <c r="H79" s="58" t="e">
        <f t="shared" si="20"/>
        <v>#DIV/0!</v>
      </c>
      <c r="I79" s="11" t="e">
        <f t="shared" si="21"/>
        <v>#DIV/0!</v>
      </c>
      <c r="J79" s="11" t="e">
        <f t="shared" si="27"/>
        <v>#DIV/0!</v>
      </c>
      <c r="K79" s="44"/>
      <c r="L79" s="14" t="e">
        <f t="shared" si="28"/>
        <v>#DIV/0!</v>
      </c>
      <c r="M79" s="33"/>
      <c r="N79" s="34">
        <v>1</v>
      </c>
      <c r="O79" s="14" t="e">
        <f t="shared" si="29"/>
        <v>#DIV/0!</v>
      </c>
      <c r="P79" s="62" t="e">
        <f t="shared" si="30"/>
        <v>#DIV/0!</v>
      </c>
    </row>
    <row r="80" spans="1:16" ht="12.75">
      <c r="A80" s="10">
        <f t="shared" si="19"/>
        <v>0</v>
      </c>
      <c r="B80" s="11">
        <f t="shared" si="22"/>
        <v>0</v>
      </c>
      <c r="C80" s="11">
        <f t="shared" si="23"/>
        <v>0</v>
      </c>
      <c r="D80" s="11">
        <f t="shared" si="24"/>
        <v>0</v>
      </c>
      <c r="E80" s="11">
        <f t="shared" si="25"/>
        <v>0</v>
      </c>
      <c r="F80" s="11">
        <f t="shared" si="26"/>
        <v>0</v>
      </c>
      <c r="G80" s="11"/>
      <c r="H80" s="58" t="e">
        <f t="shared" si="20"/>
        <v>#DIV/0!</v>
      </c>
      <c r="I80" s="11" t="e">
        <f t="shared" si="21"/>
        <v>#DIV/0!</v>
      </c>
      <c r="J80" s="11" t="e">
        <f t="shared" si="27"/>
        <v>#DIV/0!</v>
      </c>
      <c r="K80" s="44"/>
      <c r="L80" s="14" t="e">
        <f t="shared" si="28"/>
        <v>#DIV/0!</v>
      </c>
      <c r="M80" s="33"/>
      <c r="N80" s="34">
        <v>1</v>
      </c>
      <c r="O80" s="14" t="e">
        <f t="shared" si="29"/>
        <v>#DIV/0!</v>
      </c>
      <c r="P80" s="62" t="e">
        <f t="shared" si="30"/>
        <v>#DIV/0!</v>
      </c>
    </row>
    <row r="81" spans="1:16" ht="12.75">
      <c r="A81" s="10">
        <f t="shared" si="19"/>
        <v>0</v>
      </c>
      <c r="B81" s="11">
        <f t="shared" si="22"/>
        <v>0</v>
      </c>
      <c r="C81" s="11">
        <f t="shared" si="23"/>
        <v>0</v>
      </c>
      <c r="D81" s="11">
        <f t="shared" si="24"/>
        <v>0</v>
      </c>
      <c r="E81" s="11">
        <f t="shared" si="25"/>
        <v>0</v>
      </c>
      <c r="F81" s="11">
        <f t="shared" si="26"/>
        <v>0</v>
      </c>
      <c r="G81" s="11"/>
      <c r="H81" s="58" t="e">
        <f t="shared" si="20"/>
        <v>#DIV/0!</v>
      </c>
      <c r="I81" s="11" t="e">
        <f t="shared" si="21"/>
        <v>#DIV/0!</v>
      </c>
      <c r="J81" s="11" t="e">
        <f t="shared" si="27"/>
        <v>#DIV/0!</v>
      </c>
      <c r="K81" s="44"/>
      <c r="L81" s="14" t="e">
        <f t="shared" si="28"/>
        <v>#DIV/0!</v>
      </c>
      <c r="M81" s="33"/>
      <c r="N81" s="34">
        <v>1</v>
      </c>
      <c r="O81" s="14" t="e">
        <f t="shared" si="29"/>
        <v>#DIV/0!</v>
      </c>
      <c r="P81" s="62" t="e">
        <f t="shared" si="30"/>
        <v>#DIV/0!</v>
      </c>
    </row>
    <row r="82" spans="1:16" ht="12.75">
      <c r="A82" s="10">
        <f t="shared" si="19"/>
        <v>0</v>
      </c>
      <c r="B82" s="11">
        <f t="shared" si="22"/>
        <v>0</v>
      </c>
      <c r="C82" s="11">
        <f t="shared" si="23"/>
        <v>0</v>
      </c>
      <c r="D82" s="11">
        <f t="shared" si="24"/>
        <v>0</v>
      </c>
      <c r="E82" s="11">
        <f t="shared" si="25"/>
        <v>0</v>
      </c>
      <c r="F82" s="11">
        <f t="shared" si="26"/>
        <v>0</v>
      </c>
      <c r="G82" s="11"/>
      <c r="H82" s="58" t="e">
        <f t="shared" si="20"/>
        <v>#DIV/0!</v>
      </c>
      <c r="I82" s="11" t="e">
        <f t="shared" si="21"/>
        <v>#DIV/0!</v>
      </c>
      <c r="J82" s="11" t="e">
        <f t="shared" si="27"/>
        <v>#DIV/0!</v>
      </c>
      <c r="K82" s="44"/>
      <c r="L82" s="14" t="e">
        <f t="shared" si="28"/>
        <v>#DIV/0!</v>
      </c>
      <c r="M82" s="33"/>
      <c r="N82" s="34">
        <v>1</v>
      </c>
      <c r="O82" s="14" t="e">
        <f t="shared" si="29"/>
        <v>#DIV/0!</v>
      </c>
      <c r="P82" s="62" t="e">
        <f t="shared" si="30"/>
        <v>#DIV/0!</v>
      </c>
    </row>
    <row r="83" spans="1:16" ht="12.75">
      <c r="A83" s="10">
        <f>H10</f>
        <v>0</v>
      </c>
      <c r="B83" s="11">
        <f>H34</f>
        <v>0</v>
      </c>
      <c r="C83" s="11">
        <f>I34</f>
        <v>0</v>
      </c>
      <c r="D83" s="11">
        <f>J34</f>
        <v>0</v>
      </c>
      <c r="E83" s="11">
        <f t="shared" si="25"/>
        <v>0</v>
      </c>
      <c r="F83" s="11">
        <f t="shared" si="26"/>
        <v>0</v>
      </c>
      <c r="G83" s="11"/>
      <c r="H83" s="58" t="e">
        <f t="shared" si="20"/>
        <v>#DIV/0!</v>
      </c>
      <c r="I83" s="11" t="e">
        <f t="shared" si="21"/>
        <v>#DIV/0!</v>
      </c>
      <c r="J83" s="11" t="e">
        <f t="shared" si="27"/>
        <v>#DIV/0!</v>
      </c>
      <c r="K83" s="44"/>
      <c r="L83" s="14" t="e">
        <f t="shared" si="28"/>
        <v>#DIV/0!</v>
      </c>
      <c r="M83" s="33"/>
      <c r="N83" s="34">
        <v>1</v>
      </c>
      <c r="O83" s="14" t="e">
        <f t="shared" si="29"/>
        <v>#DIV/0!</v>
      </c>
      <c r="P83" s="62" t="e">
        <f t="shared" si="30"/>
        <v>#DIV/0!</v>
      </c>
    </row>
    <row r="84" spans="1:16" ht="12.75">
      <c r="A84" s="10">
        <f aca="true" t="shared" si="31" ref="A84:A90">H11</f>
        <v>0</v>
      </c>
      <c r="B84" s="11">
        <f aca="true" t="shared" si="32" ref="B84:B90">H35</f>
        <v>0</v>
      </c>
      <c r="C84" s="11">
        <f aca="true" t="shared" si="33" ref="C84:C90">I35</f>
        <v>0</v>
      </c>
      <c r="D84" s="11">
        <f aca="true" t="shared" si="34" ref="D84:D90">J35</f>
        <v>0</v>
      </c>
      <c r="E84" s="11">
        <f t="shared" si="25"/>
        <v>0</v>
      </c>
      <c r="F84" s="11">
        <f t="shared" si="26"/>
        <v>0</v>
      </c>
      <c r="G84" s="11"/>
      <c r="H84" s="58" t="e">
        <f t="shared" si="20"/>
        <v>#DIV/0!</v>
      </c>
      <c r="I84" s="11" t="e">
        <f t="shared" si="21"/>
        <v>#DIV/0!</v>
      </c>
      <c r="J84" s="11" t="e">
        <f t="shared" si="27"/>
        <v>#DIV/0!</v>
      </c>
      <c r="K84" s="44"/>
      <c r="L84" s="14" t="e">
        <f t="shared" si="28"/>
        <v>#DIV/0!</v>
      </c>
      <c r="M84" s="33"/>
      <c r="N84" s="34">
        <v>1</v>
      </c>
      <c r="O84" s="14" t="e">
        <f t="shared" si="29"/>
        <v>#DIV/0!</v>
      </c>
      <c r="P84" s="62" t="e">
        <f t="shared" si="30"/>
        <v>#DIV/0!</v>
      </c>
    </row>
    <row r="85" spans="1:16" ht="12.75">
      <c r="A85" s="10">
        <f t="shared" si="31"/>
        <v>0</v>
      </c>
      <c r="B85" s="11">
        <f t="shared" si="32"/>
        <v>0</v>
      </c>
      <c r="C85" s="11">
        <f t="shared" si="33"/>
        <v>0</v>
      </c>
      <c r="D85" s="11">
        <f t="shared" si="34"/>
        <v>0</v>
      </c>
      <c r="E85" s="11">
        <f t="shared" si="25"/>
        <v>0</v>
      </c>
      <c r="F85" s="11">
        <f t="shared" si="26"/>
        <v>0</v>
      </c>
      <c r="G85" s="11"/>
      <c r="H85" s="58" t="e">
        <f t="shared" si="20"/>
        <v>#DIV/0!</v>
      </c>
      <c r="I85" s="11" t="e">
        <f t="shared" si="21"/>
        <v>#DIV/0!</v>
      </c>
      <c r="J85" s="11" t="e">
        <f t="shared" si="27"/>
        <v>#DIV/0!</v>
      </c>
      <c r="K85" s="44"/>
      <c r="L85" s="14" t="e">
        <f t="shared" si="28"/>
        <v>#DIV/0!</v>
      </c>
      <c r="M85" s="33"/>
      <c r="N85" s="34">
        <v>1</v>
      </c>
      <c r="O85" s="14" t="e">
        <f t="shared" si="29"/>
        <v>#DIV/0!</v>
      </c>
      <c r="P85" s="62" t="e">
        <f t="shared" si="30"/>
        <v>#DIV/0!</v>
      </c>
    </row>
    <row r="86" spans="1:16" ht="12.75">
      <c r="A86" s="10">
        <f t="shared" si="31"/>
        <v>0</v>
      </c>
      <c r="B86" s="11">
        <f t="shared" si="32"/>
        <v>0</v>
      </c>
      <c r="C86" s="11">
        <f t="shared" si="33"/>
        <v>0</v>
      </c>
      <c r="D86" s="11">
        <f t="shared" si="34"/>
        <v>0</v>
      </c>
      <c r="E86" s="11">
        <f t="shared" si="25"/>
        <v>0</v>
      </c>
      <c r="F86" s="11">
        <f t="shared" si="26"/>
        <v>0</v>
      </c>
      <c r="G86" s="11"/>
      <c r="H86" s="58" t="e">
        <f t="shared" si="20"/>
        <v>#DIV/0!</v>
      </c>
      <c r="I86" s="11" t="e">
        <f t="shared" si="21"/>
        <v>#DIV/0!</v>
      </c>
      <c r="J86" s="11" t="e">
        <f t="shared" si="27"/>
        <v>#DIV/0!</v>
      </c>
      <c r="K86" s="44"/>
      <c r="L86" s="14" t="e">
        <f t="shared" si="28"/>
        <v>#DIV/0!</v>
      </c>
      <c r="M86" s="33"/>
      <c r="N86" s="34">
        <v>1</v>
      </c>
      <c r="O86" s="14" t="e">
        <f t="shared" si="29"/>
        <v>#DIV/0!</v>
      </c>
      <c r="P86" s="62" t="e">
        <f t="shared" si="30"/>
        <v>#DIV/0!</v>
      </c>
    </row>
    <row r="87" spans="1:16" ht="12.75">
      <c r="A87" s="10">
        <f t="shared" si="31"/>
        <v>0</v>
      </c>
      <c r="B87" s="11">
        <f t="shared" si="32"/>
        <v>0</v>
      </c>
      <c r="C87" s="11">
        <f t="shared" si="33"/>
        <v>0</v>
      </c>
      <c r="D87" s="11">
        <f t="shared" si="34"/>
        <v>0</v>
      </c>
      <c r="E87" s="11">
        <f t="shared" si="25"/>
        <v>0</v>
      </c>
      <c r="F87" s="11">
        <f t="shared" si="26"/>
        <v>0</v>
      </c>
      <c r="G87" s="11"/>
      <c r="H87" s="58" t="e">
        <f t="shared" si="20"/>
        <v>#DIV/0!</v>
      </c>
      <c r="I87" s="11" t="e">
        <f t="shared" si="21"/>
        <v>#DIV/0!</v>
      </c>
      <c r="J87" s="11" t="e">
        <f t="shared" si="27"/>
        <v>#DIV/0!</v>
      </c>
      <c r="K87" s="44"/>
      <c r="L87" s="14" t="e">
        <f t="shared" si="28"/>
        <v>#DIV/0!</v>
      </c>
      <c r="M87" s="33"/>
      <c r="N87" s="34">
        <v>1</v>
      </c>
      <c r="O87" s="14" t="e">
        <f t="shared" si="29"/>
        <v>#DIV/0!</v>
      </c>
      <c r="P87" s="62" t="e">
        <f t="shared" si="30"/>
        <v>#DIV/0!</v>
      </c>
    </row>
    <row r="88" spans="1:16" ht="12.75">
      <c r="A88" s="10">
        <f t="shared" si="31"/>
        <v>0</v>
      </c>
      <c r="B88" s="11">
        <f t="shared" si="32"/>
        <v>0</v>
      </c>
      <c r="C88" s="11">
        <f t="shared" si="33"/>
        <v>0</v>
      </c>
      <c r="D88" s="11">
        <f t="shared" si="34"/>
        <v>0</v>
      </c>
      <c r="E88" s="11">
        <f t="shared" si="25"/>
        <v>0</v>
      </c>
      <c r="F88" s="11">
        <f t="shared" si="26"/>
        <v>0</v>
      </c>
      <c r="G88" s="11"/>
      <c r="H88" s="58" t="e">
        <f t="shared" si="20"/>
        <v>#DIV/0!</v>
      </c>
      <c r="I88" s="11" t="e">
        <f t="shared" si="21"/>
        <v>#DIV/0!</v>
      </c>
      <c r="J88" s="11" t="e">
        <f t="shared" si="27"/>
        <v>#DIV/0!</v>
      </c>
      <c r="K88" s="44"/>
      <c r="L88" s="14" t="e">
        <f t="shared" si="28"/>
        <v>#DIV/0!</v>
      </c>
      <c r="M88" s="33"/>
      <c r="N88" s="34">
        <v>1</v>
      </c>
      <c r="O88" s="14" t="e">
        <f t="shared" si="29"/>
        <v>#DIV/0!</v>
      </c>
      <c r="P88" s="62" t="e">
        <f t="shared" si="30"/>
        <v>#DIV/0!</v>
      </c>
    </row>
    <row r="89" spans="1:16" ht="12.75">
      <c r="A89" s="10">
        <f t="shared" si="31"/>
        <v>0</v>
      </c>
      <c r="B89" s="11">
        <f t="shared" si="32"/>
        <v>0</v>
      </c>
      <c r="C89" s="11">
        <f t="shared" si="33"/>
        <v>0</v>
      </c>
      <c r="D89" s="11">
        <f t="shared" si="34"/>
        <v>0</v>
      </c>
      <c r="E89" s="11">
        <f t="shared" si="25"/>
        <v>0</v>
      </c>
      <c r="F89" s="11">
        <f t="shared" si="26"/>
        <v>0</v>
      </c>
      <c r="G89" s="11"/>
      <c r="H89" s="58" t="e">
        <f t="shared" si="20"/>
        <v>#DIV/0!</v>
      </c>
      <c r="I89" s="11" t="e">
        <f t="shared" si="21"/>
        <v>#DIV/0!</v>
      </c>
      <c r="J89" s="11" t="e">
        <f t="shared" si="27"/>
        <v>#DIV/0!</v>
      </c>
      <c r="K89" s="44"/>
      <c r="L89" s="14" t="e">
        <f t="shared" si="28"/>
        <v>#DIV/0!</v>
      </c>
      <c r="M89" s="33"/>
      <c r="N89" s="34">
        <v>1</v>
      </c>
      <c r="O89" s="14" t="e">
        <f t="shared" si="29"/>
        <v>#DIV/0!</v>
      </c>
      <c r="P89" s="62" t="e">
        <f t="shared" si="30"/>
        <v>#DIV/0!</v>
      </c>
    </row>
    <row r="90" spans="1:16" ht="12.75">
      <c r="A90" s="10">
        <f t="shared" si="31"/>
        <v>0</v>
      </c>
      <c r="B90" s="11">
        <f t="shared" si="32"/>
        <v>0</v>
      </c>
      <c r="C90" s="11">
        <f t="shared" si="33"/>
        <v>0</v>
      </c>
      <c r="D90" s="11">
        <f t="shared" si="34"/>
        <v>0</v>
      </c>
      <c r="E90" s="11">
        <f t="shared" si="25"/>
        <v>0</v>
      </c>
      <c r="F90" s="11">
        <f t="shared" si="26"/>
        <v>0</v>
      </c>
      <c r="G90" s="11"/>
      <c r="H90" s="58" t="e">
        <f t="shared" si="20"/>
        <v>#DIV/0!</v>
      </c>
      <c r="I90" s="11" t="e">
        <f t="shared" si="21"/>
        <v>#DIV/0!</v>
      </c>
      <c r="J90" s="11" t="e">
        <f t="shared" si="27"/>
        <v>#DIV/0!</v>
      </c>
      <c r="K90" s="44"/>
      <c r="L90" s="14" t="e">
        <f t="shared" si="28"/>
        <v>#DIV/0!</v>
      </c>
      <c r="M90" s="33"/>
      <c r="N90" s="34">
        <v>1</v>
      </c>
      <c r="O90" s="14" t="e">
        <f t="shared" si="29"/>
        <v>#DIV/0!</v>
      </c>
      <c r="P90" s="62" t="e">
        <f t="shared" si="30"/>
        <v>#DIV/0!</v>
      </c>
    </row>
    <row r="91" spans="1:16" ht="12.75">
      <c r="A91" s="10">
        <f>K10</f>
        <v>0</v>
      </c>
      <c r="B91" s="11">
        <f>K34</f>
        <v>0</v>
      </c>
      <c r="C91" s="11">
        <f>L34</f>
        <v>0</v>
      </c>
      <c r="D91" s="11">
        <f>M34</f>
        <v>0</v>
      </c>
      <c r="E91" s="11">
        <f t="shared" si="25"/>
        <v>0</v>
      </c>
      <c r="F91" s="11">
        <f t="shared" si="26"/>
        <v>0</v>
      </c>
      <c r="G91" s="11"/>
      <c r="H91" s="58" t="e">
        <f t="shared" si="20"/>
        <v>#DIV/0!</v>
      </c>
      <c r="I91" s="11" t="e">
        <f t="shared" si="21"/>
        <v>#DIV/0!</v>
      </c>
      <c r="J91" s="11" t="e">
        <f t="shared" si="27"/>
        <v>#DIV/0!</v>
      </c>
      <c r="K91" s="44"/>
      <c r="L91" s="14" t="e">
        <f t="shared" si="28"/>
        <v>#DIV/0!</v>
      </c>
      <c r="M91" s="33"/>
      <c r="N91" s="34">
        <v>1</v>
      </c>
      <c r="O91" s="14" t="e">
        <f t="shared" si="29"/>
        <v>#DIV/0!</v>
      </c>
      <c r="P91" s="62" t="e">
        <f t="shared" si="30"/>
        <v>#DIV/0!</v>
      </c>
    </row>
    <row r="92" spans="1:16" ht="12.75">
      <c r="A92" s="10">
        <f aca="true" t="shared" si="35" ref="A92:A98">K11</f>
        <v>0</v>
      </c>
      <c r="B92" s="11">
        <f aca="true" t="shared" si="36" ref="B92:B98">K35</f>
        <v>0</v>
      </c>
      <c r="C92" s="11">
        <f aca="true" t="shared" si="37" ref="C92:C98">L35</f>
        <v>0</v>
      </c>
      <c r="D92" s="11">
        <f aca="true" t="shared" si="38" ref="D92:D98">M35</f>
        <v>0</v>
      </c>
      <c r="E92" s="11">
        <f t="shared" si="25"/>
        <v>0</v>
      </c>
      <c r="F92" s="11">
        <f t="shared" si="26"/>
        <v>0</v>
      </c>
      <c r="G92" s="11"/>
      <c r="H92" s="58" t="e">
        <f t="shared" si="20"/>
        <v>#DIV/0!</v>
      </c>
      <c r="I92" s="11" t="e">
        <f t="shared" si="21"/>
        <v>#DIV/0!</v>
      </c>
      <c r="J92" s="11" t="e">
        <f t="shared" si="27"/>
        <v>#DIV/0!</v>
      </c>
      <c r="K92" s="44"/>
      <c r="L92" s="14" t="e">
        <f t="shared" si="28"/>
        <v>#DIV/0!</v>
      </c>
      <c r="M92" s="33"/>
      <c r="N92" s="34">
        <v>1</v>
      </c>
      <c r="O92" s="14" t="e">
        <f t="shared" si="29"/>
        <v>#DIV/0!</v>
      </c>
      <c r="P92" s="62" t="e">
        <f t="shared" si="30"/>
        <v>#DIV/0!</v>
      </c>
    </row>
    <row r="93" spans="1:16" ht="12.75">
      <c r="A93" s="10">
        <f t="shared" si="35"/>
        <v>0</v>
      </c>
      <c r="B93" s="11">
        <f t="shared" si="36"/>
        <v>0</v>
      </c>
      <c r="C93" s="11">
        <f t="shared" si="37"/>
        <v>0</v>
      </c>
      <c r="D93" s="11">
        <f t="shared" si="38"/>
        <v>0</v>
      </c>
      <c r="E93" s="11">
        <f t="shared" si="25"/>
        <v>0</v>
      </c>
      <c r="F93" s="11">
        <f t="shared" si="26"/>
        <v>0</v>
      </c>
      <c r="G93" s="11"/>
      <c r="H93" s="58" t="e">
        <f t="shared" si="20"/>
        <v>#DIV/0!</v>
      </c>
      <c r="I93" s="11" t="e">
        <f t="shared" si="21"/>
        <v>#DIV/0!</v>
      </c>
      <c r="J93" s="11" t="e">
        <f t="shared" si="27"/>
        <v>#DIV/0!</v>
      </c>
      <c r="K93" s="44"/>
      <c r="L93" s="14" t="e">
        <f t="shared" si="28"/>
        <v>#DIV/0!</v>
      </c>
      <c r="M93" s="33"/>
      <c r="N93" s="34">
        <v>1</v>
      </c>
      <c r="O93" s="14" t="e">
        <f t="shared" si="29"/>
        <v>#DIV/0!</v>
      </c>
      <c r="P93" s="62" t="e">
        <f t="shared" si="30"/>
        <v>#DIV/0!</v>
      </c>
    </row>
    <row r="94" spans="1:16" ht="12.75">
      <c r="A94" s="10">
        <f t="shared" si="35"/>
        <v>0</v>
      </c>
      <c r="B94" s="11">
        <f t="shared" si="36"/>
        <v>0</v>
      </c>
      <c r="C94" s="11">
        <f t="shared" si="37"/>
        <v>0</v>
      </c>
      <c r="D94" s="11">
        <f t="shared" si="38"/>
        <v>0</v>
      </c>
      <c r="E94" s="11">
        <f t="shared" si="25"/>
        <v>0</v>
      </c>
      <c r="F94" s="11">
        <f t="shared" si="26"/>
        <v>0</v>
      </c>
      <c r="G94" s="11"/>
      <c r="H94" s="58" t="e">
        <f t="shared" si="20"/>
        <v>#DIV/0!</v>
      </c>
      <c r="I94" s="11" t="e">
        <f t="shared" si="21"/>
        <v>#DIV/0!</v>
      </c>
      <c r="J94" s="11" t="e">
        <f t="shared" si="27"/>
        <v>#DIV/0!</v>
      </c>
      <c r="K94" s="44"/>
      <c r="L94" s="14" t="e">
        <f t="shared" si="28"/>
        <v>#DIV/0!</v>
      </c>
      <c r="M94" s="33"/>
      <c r="N94" s="34">
        <v>1</v>
      </c>
      <c r="O94" s="14" t="e">
        <f t="shared" si="29"/>
        <v>#DIV/0!</v>
      </c>
      <c r="P94" s="62" t="e">
        <f t="shared" si="30"/>
        <v>#DIV/0!</v>
      </c>
    </row>
    <row r="95" spans="1:16" ht="12.75">
      <c r="A95" s="10">
        <f t="shared" si="35"/>
        <v>0</v>
      </c>
      <c r="B95" s="11">
        <f t="shared" si="36"/>
        <v>0</v>
      </c>
      <c r="C95" s="11">
        <f t="shared" si="37"/>
        <v>0</v>
      </c>
      <c r="D95" s="11">
        <f t="shared" si="38"/>
        <v>0</v>
      </c>
      <c r="E95" s="11">
        <f t="shared" si="25"/>
        <v>0</v>
      </c>
      <c r="F95" s="11">
        <f t="shared" si="26"/>
        <v>0</v>
      </c>
      <c r="G95" s="11"/>
      <c r="H95" s="58" t="e">
        <f t="shared" si="20"/>
        <v>#DIV/0!</v>
      </c>
      <c r="I95" s="11" t="e">
        <f t="shared" si="21"/>
        <v>#DIV/0!</v>
      </c>
      <c r="J95" s="11" t="e">
        <f t="shared" si="27"/>
        <v>#DIV/0!</v>
      </c>
      <c r="K95" s="44"/>
      <c r="L95" s="14" t="e">
        <f t="shared" si="28"/>
        <v>#DIV/0!</v>
      </c>
      <c r="M95" s="33"/>
      <c r="N95" s="34">
        <v>1</v>
      </c>
      <c r="O95" s="14" t="e">
        <f t="shared" si="29"/>
        <v>#DIV/0!</v>
      </c>
      <c r="P95" s="62" t="e">
        <f t="shared" si="30"/>
        <v>#DIV/0!</v>
      </c>
    </row>
    <row r="96" spans="1:16" ht="12.75">
      <c r="A96" s="10">
        <f t="shared" si="35"/>
        <v>0</v>
      </c>
      <c r="B96" s="11">
        <f t="shared" si="36"/>
        <v>0</v>
      </c>
      <c r="C96" s="11">
        <f t="shared" si="37"/>
        <v>0</v>
      </c>
      <c r="D96" s="11">
        <f t="shared" si="38"/>
        <v>0</v>
      </c>
      <c r="E96" s="11">
        <f t="shared" si="25"/>
        <v>0</v>
      </c>
      <c r="F96" s="11">
        <f t="shared" si="26"/>
        <v>0</v>
      </c>
      <c r="G96" s="11"/>
      <c r="H96" s="58" t="e">
        <f t="shared" si="20"/>
        <v>#DIV/0!</v>
      </c>
      <c r="I96" s="11" t="e">
        <f t="shared" si="21"/>
        <v>#DIV/0!</v>
      </c>
      <c r="J96" s="11" t="e">
        <f t="shared" si="27"/>
        <v>#DIV/0!</v>
      </c>
      <c r="K96" s="44"/>
      <c r="L96" s="14" t="e">
        <f t="shared" si="28"/>
        <v>#DIV/0!</v>
      </c>
      <c r="M96" s="33"/>
      <c r="N96" s="34">
        <v>1</v>
      </c>
      <c r="O96" s="14" t="e">
        <f t="shared" si="29"/>
        <v>#DIV/0!</v>
      </c>
      <c r="P96" s="62" t="e">
        <f t="shared" si="30"/>
        <v>#DIV/0!</v>
      </c>
    </row>
    <row r="97" spans="1:16" ht="12.75">
      <c r="A97" s="10">
        <f t="shared" si="35"/>
        <v>0</v>
      </c>
      <c r="B97" s="11">
        <f t="shared" si="36"/>
        <v>0</v>
      </c>
      <c r="C97" s="11">
        <f t="shared" si="37"/>
        <v>0</v>
      </c>
      <c r="D97" s="11">
        <f t="shared" si="38"/>
        <v>0</v>
      </c>
      <c r="E97" s="11">
        <f t="shared" si="25"/>
        <v>0</v>
      </c>
      <c r="F97" s="11">
        <f t="shared" si="26"/>
        <v>0</v>
      </c>
      <c r="G97" s="11"/>
      <c r="H97" s="58" t="e">
        <f t="shared" si="20"/>
        <v>#DIV/0!</v>
      </c>
      <c r="I97" s="11" t="e">
        <f t="shared" si="21"/>
        <v>#DIV/0!</v>
      </c>
      <c r="J97" s="11" t="e">
        <f t="shared" si="27"/>
        <v>#DIV/0!</v>
      </c>
      <c r="K97" s="44"/>
      <c r="L97" s="14" t="e">
        <f t="shared" si="28"/>
        <v>#DIV/0!</v>
      </c>
      <c r="M97" s="33"/>
      <c r="N97" s="34">
        <v>1</v>
      </c>
      <c r="O97" s="14" t="e">
        <f t="shared" si="29"/>
        <v>#DIV/0!</v>
      </c>
      <c r="P97" s="62" t="e">
        <f t="shared" si="30"/>
        <v>#DIV/0!</v>
      </c>
    </row>
    <row r="98" spans="1:16" ht="12.75">
      <c r="A98" s="10">
        <f t="shared" si="35"/>
        <v>0</v>
      </c>
      <c r="B98" s="11">
        <f t="shared" si="36"/>
        <v>0</v>
      </c>
      <c r="C98" s="11">
        <f t="shared" si="37"/>
        <v>0</v>
      </c>
      <c r="D98" s="11">
        <f t="shared" si="38"/>
        <v>0</v>
      </c>
      <c r="E98" s="11">
        <f t="shared" si="25"/>
        <v>0</v>
      </c>
      <c r="F98" s="11">
        <f t="shared" si="26"/>
        <v>0</v>
      </c>
      <c r="G98" s="11"/>
      <c r="H98" s="58" t="e">
        <f t="shared" si="20"/>
        <v>#DIV/0!</v>
      </c>
      <c r="I98" s="11" t="e">
        <f t="shared" si="21"/>
        <v>#DIV/0!</v>
      </c>
      <c r="J98" s="11" t="e">
        <f t="shared" si="27"/>
        <v>#DIV/0!</v>
      </c>
      <c r="K98" s="44"/>
      <c r="L98" s="14" t="e">
        <f t="shared" si="28"/>
        <v>#DIV/0!</v>
      </c>
      <c r="M98" s="33"/>
      <c r="N98" s="34">
        <v>1</v>
      </c>
      <c r="O98" s="14" t="e">
        <f t="shared" si="29"/>
        <v>#DIV/0!</v>
      </c>
      <c r="P98" s="62" t="e">
        <f t="shared" si="30"/>
        <v>#DIV/0!</v>
      </c>
    </row>
  </sheetData>
  <sheetProtection password="D0F1" sheet="1" objects="1" scenarios="1"/>
  <conditionalFormatting sqref="F75:F98">
    <cfRule type="cellIs" priority="1" dxfId="0" operator="greaterThan" stopIfTrue="1">
      <formula>E75*0.2</formula>
    </cfRule>
  </conditionalFormatting>
  <conditionalFormatting sqref="E34:M41">
    <cfRule type="cellIs" priority="2" dxfId="1" operator="notBetween" stopIfTrue="1">
      <formula>$E$56</formula>
      <formula>$E$61</formula>
    </cfRule>
  </conditionalFormatting>
  <printOptions/>
  <pageMargins left="0.39" right="0.31" top="1" bottom="1" header="0.49" footer="0.5"/>
  <pageSetup horizontalDpi="300" verticalDpi="300" orientation="portrait" paperSize="9" scale="88" r:id="rId4"/>
  <rowBreaks count="1" manualBreakCount="1">
    <brk id="42" max="255" man="1"/>
  </rowBreaks>
  <drawing r:id="rId3"/>
  <legacyDrawing r:id="rId2"/>
</worksheet>
</file>

<file path=xl/worksheets/sheet3.xml><?xml version="1.0" encoding="utf-8"?>
<worksheet xmlns="http://schemas.openxmlformats.org/spreadsheetml/2006/main" xmlns:r="http://schemas.openxmlformats.org/officeDocument/2006/relationships">
  <sheetPr codeName="Sheet11"/>
  <dimension ref="A1:P99"/>
  <sheetViews>
    <sheetView workbookViewId="0" topLeftCell="A64">
      <selection activeCell="A76" sqref="A76"/>
    </sheetView>
  </sheetViews>
  <sheetFormatPr defaultColWidth="9.140625" defaultRowHeight="12.75"/>
  <cols>
    <col min="1" max="1" width="8.140625" style="0" customWidth="1"/>
    <col min="2" max="12" width="6.7109375" style="0" customWidth="1"/>
    <col min="13" max="13" width="7.8515625" style="0" customWidth="1"/>
    <col min="14" max="14" width="7.00390625" style="0" customWidth="1"/>
    <col min="15" max="16384" width="8.140625" style="0" customWidth="1"/>
  </cols>
  <sheetData>
    <row r="1" spans="1:13" ht="20.25" customHeight="1">
      <c r="A1" s="28"/>
      <c r="B1" s="29" t="s">
        <v>12</v>
      </c>
      <c r="C1" s="30"/>
      <c r="D1" s="30"/>
      <c r="E1" s="30"/>
      <c r="F1" s="30"/>
      <c r="G1" s="30"/>
      <c r="H1" s="30"/>
      <c r="I1" s="30"/>
      <c r="J1" s="30"/>
      <c r="K1" s="30"/>
      <c r="L1" s="30"/>
      <c r="M1" s="30"/>
    </row>
    <row r="2" spans="1:13" ht="20.25" customHeight="1">
      <c r="A2" s="31" t="s">
        <v>41</v>
      </c>
      <c r="B2" s="46"/>
      <c r="C2" s="47"/>
      <c r="D2" s="30"/>
      <c r="E2" s="30" t="s">
        <v>50</v>
      </c>
      <c r="F2" s="30"/>
      <c r="G2" s="60">
        <v>2</v>
      </c>
      <c r="H2" s="30"/>
      <c r="I2" s="30"/>
      <c r="J2" s="30"/>
      <c r="K2" s="30"/>
      <c r="L2" s="30"/>
      <c r="M2" s="30"/>
    </row>
    <row r="3" spans="1:13" ht="20.25" customHeight="1">
      <c r="A3" s="32" t="s">
        <v>42</v>
      </c>
      <c r="B3" s="36"/>
      <c r="C3" s="38"/>
      <c r="D3" s="38"/>
      <c r="E3" s="38"/>
      <c r="F3" s="38"/>
      <c r="G3" s="38"/>
      <c r="H3" s="38"/>
      <c r="I3" s="38"/>
      <c r="J3" s="38"/>
      <c r="K3" s="38"/>
      <c r="L3" s="38"/>
      <c r="M3" s="39"/>
    </row>
    <row r="4" spans="1:13" ht="20.25" customHeight="1">
      <c r="A4" s="29" t="s">
        <v>43</v>
      </c>
      <c r="B4" s="35"/>
      <c r="C4" s="40"/>
      <c r="D4" s="40"/>
      <c r="E4" s="40"/>
      <c r="F4" s="40"/>
      <c r="G4" s="40"/>
      <c r="H4" s="40"/>
      <c r="I4" s="40"/>
      <c r="J4" s="40"/>
      <c r="K4" s="40"/>
      <c r="L4" s="40"/>
      <c r="M4" s="37"/>
    </row>
    <row r="5" spans="1:13" ht="20.25" customHeight="1">
      <c r="A5" s="31"/>
      <c r="B5" s="41"/>
      <c r="C5" s="42"/>
      <c r="D5" s="42"/>
      <c r="E5" s="42"/>
      <c r="F5" s="42"/>
      <c r="G5" s="42"/>
      <c r="H5" s="42"/>
      <c r="I5" s="42"/>
      <c r="J5" s="42"/>
      <c r="K5" s="42"/>
      <c r="L5" s="42"/>
      <c r="M5" s="43"/>
    </row>
    <row r="6" ht="20.25" customHeight="1"/>
    <row r="7" spans="1:4" ht="12.75">
      <c r="A7" s="8" t="s">
        <v>13</v>
      </c>
      <c r="B7" s="9"/>
      <c r="C7" s="9"/>
      <c r="D7" s="9"/>
    </row>
    <row r="9" spans="1:13" ht="15" customHeight="1" thickBot="1">
      <c r="A9" s="1"/>
      <c r="B9" s="4">
        <v>1</v>
      </c>
      <c r="C9" s="5">
        <v>2</v>
      </c>
      <c r="D9" s="6">
        <v>3</v>
      </c>
      <c r="E9" s="4">
        <v>4</v>
      </c>
      <c r="F9" s="5">
        <v>5</v>
      </c>
      <c r="G9" s="7">
        <v>6</v>
      </c>
      <c r="H9" s="4">
        <v>7</v>
      </c>
      <c r="I9" s="5">
        <v>8</v>
      </c>
      <c r="J9" s="7">
        <v>9</v>
      </c>
      <c r="K9" s="4">
        <v>10</v>
      </c>
      <c r="L9" s="5">
        <v>11</v>
      </c>
      <c r="M9" s="5">
        <v>12</v>
      </c>
    </row>
    <row r="10" spans="1:13" ht="15" customHeight="1" thickTop="1">
      <c r="A10" s="2" t="s">
        <v>0</v>
      </c>
      <c r="B10" s="16" t="s">
        <v>8</v>
      </c>
      <c r="C10" s="17" t="s">
        <v>8</v>
      </c>
      <c r="D10" s="18" t="s">
        <v>8</v>
      </c>
      <c r="E10" s="22"/>
      <c r="F10" s="22"/>
      <c r="G10" s="23"/>
      <c r="H10" s="22"/>
      <c r="I10" s="24"/>
      <c r="J10" s="23"/>
      <c r="K10" s="22"/>
      <c r="L10" s="24"/>
      <c r="M10" s="24"/>
    </row>
    <row r="11" spans="1:13" ht="15" customHeight="1">
      <c r="A11" s="3" t="s">
        <v>1</v>
      </c>
      <c r="B11" s="19" t="s">
        <v>9</v>
      </c>
      <c r="C11" s="20" t="s">
        <v>9</v>
      </c>
      <c r="D11" s="21" t="s">
        <v>9</v>
      </c>
      <c r="E11" s="25"/>
      <c r="F11" s="26"/>
      <c r="G11" s="27"/>
      <c r="H11" s="25"/>
      <c r="I11" s="26"/>
      <c r="J11" s="27"/>
      <c r="K11" s="25"/>
      <c r="L11" s="26"/>
      <c r="M11" s="26"/>
    </row>
    <row r="12" spans="1:13" ht="15" customHeight="1">
      <c r="A12" s="3" t="s">
        <v>2</v>
      </c>
      <c r="B12" s="19">
        <v>4000</v>
      </c>
      <c r="C12" s="20">
        <v>4000</v>
      </c>
      <c r="D12" s="21">
        <v>4000</v>
      </c>
      <c r="E12" s="25"/>
      <c r="F12" s="26"/>
      <c r="G12" s="27"/>
      <c r="H12" s="25"/>
      <c r="I12" s="26"/>
      <c r="J12" s="27"/>
      <c r="K12" s="25"/>
      <c r="L12" s="26"/>
      <c r="M12" s="26"/>
    </row>
    <row r="13" spans="1:13" ht="15" customHeight="1">
      <c r="A13" s="3" t="s">
        <v>3</v>
      </c>
      <c r="B13" s="19">
        <v>2000</v>
      </c>
      <c r="C13" s="20">
        <v>2000</v>
      </c>
      <c r="D13" s="21">
        <v>2000</v>
      </c>
      <c r="E13" s="25"/>
      <c r="F13" s="26"/>
      <c r="G13" s="27"/>
      <c r="H13" s="25"/>
      <c r="I13" s="26"/>
      <c r="J13" s="27"/>
      <c r="K13" s="25"/>
      <c r="L13" s="26"/>
      <c r="M13" s="26"/>
    </row>
    <row r="14" spans="1:13" ht="15" customHeight="1">
      <c r="A14" s="3" t="s">
        <v>4</v>
      </c>
      <c r="B14" s="19">
        <v>1000</v>
      </c>
      <c r="C14" s="20">
        <v>1000</v>
      </c>
      <c r="D14" s="21">
        <v>1000</v>
      </c>
      <c r="E14" s="25"/>
      <c r="F14" s="26"/>
      <c r="G14" s="27"/>
      <c r="H14" s="25"/>
      <c r="I14" s="26"/>
      <c r="J14" s="27"/>
      <c r="K14" s="25"/>
      <c r="L14" s="26"/>
      <c r="M14" s="26"/>
    </row>
    <row r="15" spans="1:13" ht="15" customHeight="1">
      <c r="A15" s="3" t="s">
        <v>5</v>
      </c>
      <c r="B15" s="19">
        <v>500</v>
      </c>
      <c r="C15" s="20">
        <v>500</v>
      </c>
      <c r="D15" s="21">
        <v>500</v>
      </c>
      <c r="E15" s="25"/>
      <c r="F15" s="26"/>
      <c r="G15" s="27"/>
      <c r="H15" s="25"/>
      <c r="I15" s="26"/>
      <c r="J15" s="27"/>
      <c r="K15" s="25"/>
      <c r="L15" s="26"/>
      <c r="M15" s="26"/>
    </row>
    <row r="16" spans="1:13" ht="15" customHeight="1">
      <c r="A16" s="3" t="s">
        <v>6</v>
      </c>
      <c r="B16" s="19">
        <v>250</v>
      </c>
      <c r="C16" s="20">
        <v>250</v>
      </c>
      <c r="D16" s="21">
        <v>250</v>
      </c>
      <c r="E16" s="25"/>
      <c r="F16" s="26"/>
      <c r="G16" s="27"/>
      <c r="H16" s="25"/>
      <c r="I16" s="26"/>
      <c r="J16" s="27"/>
      <c r="K16" s="25"/>
      <c r="L16" s="26"/>
      <c r="M16" s="26"/>
    </row>
    <row r="17" spans="1:13" ht="15" customHeight="1">
      <c r="A17" s="3" t="s">
        <v>7</v>
      </c>
      <c r="B17" s="19">
        <v>125</v>
      </c>
      <c r="C17" s="20">
        <v>125</v>
      </c>
      <c r="D17" s="21">
        <v>125</v>
      </c>
      <c r="E17" s="25"/>
      <c r="F17" s="26"/>
      <c r="G17" s="27"/>
      <c r="H17" s="25"/>
      <c r="I17" s="26"/>
      <c r="J17" s="27"/>
      <c r="K17" s="25"/>
      <c r="L17" s="26"/>
      <c r="M17" s="26"/>
    </row>
    <row r="19" spans="1:4" ht="12.75">
      <c r="A19" s="8" t="s">
        <v>10</v>
      </c>
      <c r="B19" s="8"/>
      <c r="C19" s="8"/>
      <c r="D19" s="9"/>
    </row>
    <row r="21" spans="1:13" ht="13.5" thickBot="1">
      <c r="A21" s="1"/>
      <c r="B21" s="4">
        <v>1</v>
      </c>
      <c r="C21" s="5">
        <v>2</v>
      </c>
      <c r="D21" s="6">
        <v>3</v>
      </c>
      <c r="E21" s="4">
        <v>4</v>
      </c>
      <c r="F21" s="5">
        <v>5</v>
      </c>
      <c r="G21" s="5">
        <v>6</v>
      </c>
      <c r="H21" s="5">
        <v>7</v>
      </c>
      <c r="I21" s="5">
        <v>8</v>
      </c>
      <c r="J21" s="5">
        <v>9</v>
      </c>
      <c r="K21" s="5">
        <v>10</v>
      </c>
      <c r="L21" s="5">
        <v>11</v>
      </c>
      <c r="M21" s="5">
        <v>12</v>
      </c>
    </row>
    <row r="22" spans="1:13" ht="15" customHeight="1" thickTop="1">
      <c r="A22" s="2" t="s">
        <v>0</v>
      </c>
      <c r="B22" s="48"/>
      <c r="C22" s="49"/>
      <c r="D22" s="50"/>
      <c r="E22" s="51"/>
      <c r="F22" s="52"/>
      <c r="G22" s="52"/>
      <c r="H22" s="52"/>
      <c r="I22" s="52"/>
      <c r="J22" s="52"/>
      <c r="K22" s="52"/>
      <c r="L22" s="52"/>
      <c r="M22" s="52"/>
    </row>
    <row r="23" spans="1:13" ht="15" customHeight="1">
      <c r="A23" s="3" t="s">
        <v>1</v>
      </c>
      <c r="B23" s="53"/>
      <c r="C23" s="54"/>
      <c r="D23" s="55"/>
      <c r="E23" s="56"/>
      <c r="F23" s="57"/>
      <c r="G23" s="57"/>
      <c r="H23" s="57"/>
      <c r="I23" s="57"/>
      <c r="J23" s="57"/>
      <c r="K23" s="57"/>
      <c r="L23" s="57"/>
      <c r="M23" s="57"/>
    </row>
    <row r="24" spans="1:13" ht="15" customHeight="1">
      <c r="A24" s="3" t="s">
        <v>2</v>
      </c>
      <c r="B24" s="53"/>
      <c r="C24" s="54"/>
      <c r="D24" s="55"/>
      <c r="E24" s="56"/>
      <c r="F24" s="57"/>
      <c r="G24" s="57"/>
      <c r="H24" s="57"/>
      <c r="I24" s="57"/>
      <c r="J24" s="57"/>
      <c r="K24" s="57"/>
      <c r="L24" s="57"/>
      <c r="M24" s="57"/>
    </row>
    <row r="25" spans="1:13" ht="15" customHeight="1">
      <c r="A25" s="3" t="s">
        <v>3</v>
      </c>
      <c r="B25" s="53"/>
      <c r="C25" s="54"/>
      <c r="D25" s="55"/>
      <c r="E25" s="56"/>
      <c r="F25" s="57"/>
      <c r="G25" s="57"/>
      <c r="H25" s="57"/>
      <c r="I25" s="57"/>
      <c r="J25" s="57"/>
      <c r="K25" s="57"/>
      <c r="L25" s="57"/>
      <c r="M25" s="57"/>
    </row>
    <row r="26" spans="1:13" ht="15" customHeight="1">
      <c r="A26" s="3" t="s">
        <v>4</v>
      </c>
      <c r="B26" s="53"/>
      <c r="C26" s="54"/>
      <c r="D26" s="55"/>
      <c r="E26" s="56"/>
      <c r="F26" s="57"/>
      <c r="G26" s="57"/>
      <c r="H26" s="57"/>
      <c r="I26" s="57"/>
      <c r="J26" s="57"/>
      <c r="K26" s="57"/>
      <c r="L26" s="57"/>
      <c r="M26" s="57"/>
    </row>
    <row r="27" spans="1:13" ht="15" customHeight="1">
      <c r="A27" s="3" t="s">
        <v>5</v>
      </c>
      <c r="B27" s="53"/>
      <c r="C27" s="54"/>
      <c r="D27" s="55"/>
      <c r="E27" s="56"/>
      <c r="F27" s="57"/>
      <c r="G27" s="57"/>
      <c r="H27" s="57"/>
      <c r="I27" s="57"/>
      <c r="J27" s="57"/>
      <c r="K27" s="57"/>
      <c r="L27" s="57"/>
      <c r="M27" s="57"/>
    </row>
    <row r="28" spans="1:13" ht="15" customHeight="1">
      <c r="A28" s="3" t="s">
        <v>6</v>
      </c>
      <c r="B28" s="53"/>
      <c r="C28" s="54"/>
      <c r="D28" s="55"/>
      <c r="E28" s="56"/>
      <c r="F28" s="57"/>
      <c r="G28" s="57"/>
      <c r="H28" s="57"/>
      <c r="I28" s="57"/>
      <c r="J28" s="57"/>
      <c r="K28" s="57"/>
      <c r="L28" s="57"/>
      <c r="M28" s="57"/>
    </row>
    <row r="29" spans="1:13" ht="15" customHeight="1">
      <c r="A29" s="3" t="s">
        <v>7</v>
      </c>
      <c r="B29" s="53"/>
      <c r="C29" s="54"/>
      <c r="D29" s="55"/>
      <c r="E29" s="56"/>
      <c r="F29" s="57"/>
      <c r="G29" s="57"/>
      <c r="H29" s="57"/>
      <c r="I29" s="57"/>
      <c r="J29" s="57"/>
      <c r="K29" s="57"/>
      <c r="L29" s="57"/>
      <c r="M29" s="57"/>
    </row>
    <row r="31" spans="1:4" ht="12.75">
      <c r="A31" s="8" t="s">
        <v>11</v>
      </c>
      <c r="B31" s="9"/>
      <c r="C31" s="9"/>
      <c r="D31" s="9"/>
    </row>
    <row r="33" spans="1:13" ht="15" customHeight="1" thickBot="1">
      <c r="A33" s="1"/>
      <c r="B33" s="4">
        <v>1</v>
      </c>
      <c r="C33" s="5">
        <v>2</v>
      </c>
      <c r="D33" s="6">
        <v>3</v>
      </c>
      <c r="E33" s="4">
        <v>4</v>
      </c>
      <c r="F33" s="5">
        <v>5</v>
      </c>
      <c r="G33" s="5">
        <v>6</v>
      </c>
      <c r="H33" s="5">
        <v>7</v>
      </c>
      <c r="I33" s="5">
        <v>8</v>
      </c>
      <c r="J33" s="5">
        <v>9</v>
      </c>
      <c r="K33" s="5">
        <v>10</v>
      </c>
      <c r="L33" s="5">
        <v>11</v>
      </c>
      <c r="M33" s="5">
        <v>12</v>
      </c>
    </row>
    <row r="34" spans="1:13" ht="15" customHeight="1" thickTop="1">
      <c r="A34" s="2" t="s">
        <v>0</v>
      </c>
      <c r="B34" s="48">
        <f aca="true" t="shared" si="0" ref="B34:M34">B22</f>
        <v>0</v>
      </c>
      <c r="C34" s="49">
        <f t="shared" si="0"/>
        <v>0</v>
      </c>
      <c r="D34" s="50">
        <f t="shared" si="0"/>
        <v>0</v>
      </c>
      <c r="E34" s="51">
        <f t="shared" si="0"/>
        <v>0</v>
      </c>
      <c r="F34" s="52">
        <f t="shared" si="0"/>
        <v>0</v>
      </c>
      <c r="G34" s="52">
        <f t="shared" si="0"/>
        <v>0</v>
      </c>
      <c r="H34" s="52">
        <f t="shared" si="0"/>
        <v>0</v>
      </c>
      <c r="I34" s="52">
        <f t="shared" si="0"/>
        <v>0</v>
      </c>
      <c r="J34" s="52">
        <f t="shared" si="0"/>
        <v>0</v>
      </c>
      <c r="K34" s="52">
        <f t="shared" si="0"/>
        <v>0</v>
      </c>
      <c r="L34" s="52">
        <f t="shared" si="0"/>
        <v>0</v>
      </c>
      <c r="M34" s="52">
        <f t="shared" si="0"/>
        <v>0</v>
      </c>
    </row>
    <row r="35" spans="1:13" ht="15" customHeight="1">
      <c r="A35" s="3" t="s">
        <v>1</v>
      </c>
      <c r="B35" s="53">
        <f aca="true" t="shared" si="1" ref="B35:M35">B23</f>
        <v>0</v>
      </c>
      <c r="C35" s="54">
        <f t="shared" si="1"/>
        <v>0</v>
      </c>
      <c r="D35" s="55">
        <f t="shared" si="1"/>
        <v>0</v>
      </c>
      <c r="E35" s="56">
        <f t="shared" si="1"/>
        <v>0</v>
      </c>
      <c r="F35" s="57">
        <f t="shared" si="1"/>
        <v>0</v>
      </c>
      <c r="G35" s="57">
        <f t="shared" si="1"/>
        <v>0</v>
      </c>
      <c r="H35" s="57">
        <f t="shared" si="1"/>
        <v>0</v>
      </c>
      <c r="I35" s="57">
        <f t="shared" si="1"/>
        <v>0</v>
      </c>
      <c r="J35" s="57">
        <f t="shared" si="1"/>
        <v>0</v>
      </c>
      <c r="K35" s="57">
        <f t="shared" si="1"/>
        <v>0</v>
      </c>
      <c r="L35" s="57">
        <f t="shared" si="1"/>
        <v>0</v>
      </c>
      <c r="M35" s="57">
        <f t="shared" si="1"/>
        <v>0</v>
      </c>
    </row>
    <row r="36" spans="1:13" ht="15" customHeight="1">
      <c r="A36" s="3" t="s">
        <v>2</v>
      </c>
      <c r="B36" s="53">
        <f aca="true" t="shared" si="2" ref="B36:M36">B24</f>
        <v>0</v>
      </c>
      <c r="C36" s="54">
        <f t="shared" si="2"/>
        <v>0</v>
      </c>
      <c r="D36" s="55">
        <f t="shared" si="2"/>
        <v>0</v>
      </c>
      <c r="E36" s="56">
        <f t="shared" si="2"/>
        <v>0</v>
      </c>
      <c r="F36" s="57">
        <f t="shared" si="2"/>
        <v>0</v>
      </c>
      <c r="G36" s="57">
        <f t="shared" si="2"/>
        <v>0</v>
      </c>
      <c r="H36" s="57">
        <f t="shared" si="2"/>
        <v>0</v>
      </c>
      <c r="I36" s="57">
        <f t="shared" si="2"/>
        <v>0</v>
      </c>
      <c r="J36" s="57">
        <f t="shared" si="2"/>
        <v>0</v>
      </c>
      <c r="K36" s="57">
        <f t="shared" si="2"/>
        <v>0</v>
      </c>
      <c r="L36" s="57">
        <f t="shared" si="2"/>
        <v>0</v>
      </c>
      <c r="M36" s="57">
        <f t="shared" si="2"/>
        <v>0</v>
      </c>
    </row>
    <row r="37" spans="1:13" ht="15" customHeight="1">
      <c r="A37" s="3" t="s">
        <v>3</v>
      </c>
      <c r="B37" s="53">
        <f aca="true" t="shared" si="3" ref="B37:M37">B25</f>
        <v>0</v>
      </c>
      <c r="C37" s="54">
        <f t="shared" si="3"/>
        <v>0</v>
      </c>
      <c r="D37" s="55">
        <f t="shared" si="3"/>
        <v>0</v>
      </c>
      <c r="E37" s="56">
        <f t="shared" si="3"/>
        <v>0</v>
      </c>
      <c r="F37" s="57">
        <f t="shared" si="3"/>
        <v>0</v>
      </c>
      <c r="G37" s="57">
        <f t="shared" si="3"/>
        <v>0</v>
      </c>
      <c r="H37" s="57">
        <f t="shared" si="3"/>
        <v>0</v>
      </c>
      <c r="I37" s="57">
        <f t="shared" si="3"/>
        <v>0</v>
      </c>
      <c r="J37" s="57">
        <f t="shared" si="3"/>
        <v>0</v>
      </c>
      <c r="K37" s="57">
        <f t="shared" si="3"/>
        <v>0</v>
      </c>
      <c r="L37" s="57">
        <f t="shared" si="3"/>
        <v>0</v>
      </c>
      <c r="M37" s="57">
        <f t="shared" si="3"/>
        <v>0</v>
      </c>
    </row>
    <row r="38" spans="1:13" ht="15" customHeight="1">
      <c r="A38" s="3" t="s">
        <v>4</v>
      </c>
      <c r="B38" s="53">
        <f aca="true" t="shared" si="4" ref="B38:M38">B26</f>
        <v>0</v>
      </c>
      <c r="C38" s="54">
        <f t="shared" si="4"/>
        <v>0</v>
      </c>
      <c r="D38" s="55">
        <f t="shared" si="4"/>
        <v>0</v>
      </c>
      <c r="E38" s="56">
        <f t="shared" si="4"/>
        <v>0</v>
      </c>
      <c r="F38" s="57">
        <f t="shared" si="4"/>
        <v>0</v>
      </c>
      <c r="G38" s="57">
        <f t="shared" si="4"/>
        <v>0</v>
      </c>
      <c r="H38" s="57">
        <f t="shared" si="4"/>
        <v>0</v>
      </c>
      <c r="I38" s="57">
        <f t="shared" si="4"/>
        <v>0</v>
      </c>
      <c r="J38" s="57">
        <f t="shared" si="4"/>
        <v>0</v>
      </c>
      <c r="K38" s="57">
        <f t="shared" si="4"/>
        <v>0</v>
      </c>
      <c r="L38" s="57">
        <f t="shared" si="4"/>
        <v>0</v>
      </c>
      <c r="M38" s="57">
        <f t="shared" si="4"/>
        <v>0</v>
      </c>
    </row>
    <row r="39" spans="1:13" ht="15" customHeight="1">
      <c r="A39" s="3" t="s">
        <v>5</v>
      </c>
      <c r="B39" s="53">
        <f aca="true" t="shared" si="5" ref="B39:M39">B27</f>
        <v>0</v>
      </c>
      <c r="C39" s="54">
        <f t="shared" si="5"/>
        <v>0</v>
      </c>
      <c r="D39" s="55">
        <f t="shared" si="5"/>
        <v>0</v>
      </c>
      <c r="E39" s="56">
        <f t="shared" si="5"/>
        <v>0</v>
      </c>
      <c r="F39" s="57">
        <f t="shared" si="5"/>
        <v>0</v>
      </c>
      <c r="G39" s="57">
        <f t="shared" si="5"/>
        <v>0</v>
      </c>
      <c r="H39" s="57">
        <f t="shared" si="5"/>
        <v>0</v>
      </c>
      <c r="I39" s="57">
        <f t="shared" si="5"/>
        <v>0</v>
      </c>
      <c r="J39" s="57">
        <f t="shared" si="5"/>
        <v>0</v>
      </c>
      <c r="K39" s="57">
        <f t="shared" si="5"/>
        <v>0</v>
      </c>
      <c r="L39" s="57">
        <f t="shared" si="5"/>
        <v>0</v>
      </c>
      <c r="M39" s="57">
        <f t="shared" si="5"/>
        <v>0</v>
      </c>
    </row>
    <row r="40" spans="1:13" ht="15" customHeight="1">
      <c r="A40" s="3" t="s">
        <v>6</v>
      </c>
      <c r="B40" s="53">
        <f aca="true" t="shared" si="6" ref="B40:M40">B28</f>
        <v>0</v>
      </c>
      <c r="C40" s="54">
        <f t="shared" si="6"/>
        <v>0</v>
      </c>
      <c r="D40" s="55">
        <f t="shared" si="6"/>
        <v>0</v>
      </c>
      <c r="E40" s="56">
        <f t="shared" si="6"/>
        <v>0</v>
      </c>
      <c r="F40" s="57">
        <f t="shared" si="6"/>
        <v>0</v>
      </c>
      <c r="G40" s="57">
        <f t="shared" si="6"/>
        <v>0</v>
      </c>
      <c r="H40" s="57">
        <f t="shared" si="6"/>
        <v>0</v>
      </c>
      <c r="I40" s="57">
        <f t="shared" si="6"/>
        <v>0</v>
      </c>
      <c r="J40" s="57">
        <f t="shared" si="6"/>
        <v>0</v>
      </c>
      <c r="K40" s="57">
        <f t="shared" si="6"/>
        <v>0</v>
      </c>
      <c r="L40" s="57">
        <f t="shared" si="6"/>
        <v>0</v>
      </c>
      <c r="M40" s="57">
        <f t="shared" si="6"/>
        <v>0</v>
      </c>
    </row>
    <row r="41" spans="1:13" ht="15" customHeight="1">
      <c r="A41" s="3" t="s">
        <v>7</v>
      </c>
      <c r="B41" s="53">
        <f aca="true" t="shared" si="7" ref="B41:M41">B29</f>
        <v>0</v>
      </c>
      <c r="C41" s="54">
        <f t="shared" si="7"/>
        <v>0</v>
      </c>
      <c r="D41" s="55">
        <f t="shared" si="7"/>
        <v>0</v>
      </c>
      <c r="E41" s="56">
        <f t="shared" si="7"/>
        <v>0</v>
      </c>
      <c r="F41" s="57">
        <f t="shared" si="7"/>
        <v>0</v>
      </c>
      <c r="G41" s="57">
        <f t="shared" si="7"/>
        <v>0</v>
      </c>
      <c r="H41" s="57">
        <f t="shared" si="7"/>
        <v>0</v>
      </c>
      <c r="I41" s="57">
        <f t="shared" si="7"/>
        <v>0</v>
      </c>
      <c r="J41" s="57">
        <f t="shared" si="7"/>
        <v>0</v>
      </c>
      <c r="K41" s="57">
        <f t="shared" si="7"/>
        <v>0</v>
      </c>
      <c r="L41" s="57">
        <f t="shared" si="7"/>
        <v>0</v>
      </c>
      <c r="M41" s="57">
        <f t="shared" si="7"/>
        <v>0</v>
      </c>
    </row>
    <row r="44" spans="1:4" ht="12.75">
      <c r="A44" s="8" t="s">
        <v>14</v>
      </c>
      <c r="B44" s="9"/>
      <c r="C44" s="9"/>
      <c r="D44" s="9"/>
    </row>
    <row r="46" spans="2:6" ht="15.75" customHeight="1">
      <c r="B46" s="10" t="s">
        <v>16</v>
      </c>
      <c r="C46" s="10" t="s">
        <v>17</v>
      </c>
      <c r="D46" s="10" t="s">
        <v>18</v>
      </c>
      <c r="E46" s="10" t="s">
        <v>19</v>
      </c>
      <c r="F46" s="10" t="s">
        <v>20</v>
      </c>
    </row>
    <row r="47" spans="1:6" ht="15.75" customHeight="1">
      <c r="A47" t="s">
        <v>15</v>
      </c>
      <c r="B47" s="11">
        <f aca="true" t="shared" si="8" ref="B47:D48">B34</f>
        <v>0</v>
      </c>
      <c r="C47" s="11">
        <f t="shared" si="8"/>
        <v>0</v>
      </c>
      <c r="D47" s="11">
        <f t="shared" si="8"/>
        <v>0</v>
      </c>
      <c r="E47" s="11">
        <f>AVERAGE(B47:D47)</f>
        <v>0</v>
      </c>
      <c r="F47" s="11">
        <f>STDEV(B47:D47)</f>
        <v>0</v>
      </c>
    </row>
    <row r="48" spans="1:6" ht="12.75">
      <c r="A48" t="s">
        <v>21</v>
      </c>
      <c r="B48" s="11">
        <f t="shared" si="8"/>
        <v>0</v>
      </c>
      <c r="C48" s="11">
        <f t="shared" si="8"/>
        <v>0</v>
      </c>
      <c r="D48" s="11">
        <f t="shared" si="8"/>
        <v>0</v>
      </c>
      <c r="E48" s="11">
        <f>AVERAGE(B48:D48)</f>
        <v>0</v>
      </c>
      <c r="F48" s="11">
        <f>STDEV(B48:D48)</f>
        <v>0</v>
      </c>
    </row>
    <row r="50" spans="1:5" ht="12.75">
      <c r="A50" t="s">
        <v>22</v>
      </c>
      <c r="E50" s="11">
        <f>E47-E48</f>
        <v>0</v>
      </c>
    </row>
    <row r="53" spans="1:4" ht="12.75">
      <c r="A53" s="8" t="s">
        <v>23</v>
      </c>
      <c r="B53" s="9"/>
      <c r="C53" s="9"/>
      <c r="D53" s="9"/>
    </row>
    <row r="55" spans="1:11" ht="45">
      <c r="A55" t="s">
        <v>24</v>
      </c>
      <c r="B55" s="10" t="s">
        <v>16</v>
      </c>
      <c r="C55" s="10" t="s">
        <v>17</v>
      </c>
      <c r="D55" s="10" t="s">
        <v>18</v>
      </c>
      <c r="E55" s="10" t="s">
        <v>19</v>
      </c>
      <c r="F55" s="10" t="s">
        <v>20</v>
      </c>
      <c r="H55" s="10" t="s">
        <v>26</v>
      </c>
      <c r="I55" s="12" t="s">
        <v>27</v>
      </c>
      <c r="J55" s="10" t="s">
        <v>25</v>
      </c>
      <c r="K55" s="15" t="s">
        <v>44</v>
      </c>
    </row>
    <row r="56" spans="1:11" ht="12.75">
      <c r="A56">
        <f aca="true" t="shared" si="9" ref="A56:A61">B12</f>
        <v>4000</v>
      </c>
      <c r="B56" s="11">
        <f aca="true" t="shared" si="10" ref="B56:D61">B36</f>
        <v>0</v>
      </c>
      <c r="C56" s="11">
        <f t="shared" si="10"/>
        <v>0</v>
      </c>
      <c r="D56" s="11">
        <f t="shared" si="10"/>
        <v>0</v>
      </c>
      <c r="E56" s="11">
        <f aca="true" t="shared" si="11" ref="E56:E61">AVERAGE(B56:D56)</f>
        <v>0</v>
      </c>
      <c r="F56" s="11">
        <f aca="true" t="shared" si="12" ref="F56:F61">STDEV(B56:D56)</f>
        <v>0</v>
      </c>
      <c r="H56" s="58" t="e">
        <f aca="true" t="shared" si="13" ref="H56:H61">(E56-$E$48)*100/$E$50</f>
        <v>#DIV/0!</v>
      </c>
      <c r="I56" s="58" t="e">
        <f aca="true" t="shared" si="14" ref="I56:I61">LN(H56/(100-H56))</f>
        <v>#DIV/0!</v>
      </c>
      <c r="J56" s="58">
        <f aca="true" t="shared" si="15" ref="J56:J61">LOG(A56)</f>
        <v>3.6020599913279625</v>
      </c>
      <c r="K56" s="45" t="e">
        <f aca="true" t="shared" si="16" ref="K56:K61">10^((I56-$C$68)/$C$67)</f>
        <v>#DIV/0!</v>
      </c>
    </row>
    <row r="57" spans="1:11" ht="12.75">
      <c r="A57">
        <f t="shared" si="9"/>
        <v>2000</v>
      </c>
      <c r="B57" s="11">
        <f t="shared" si="10"/>
        <v>0</v>
      </c>
      <c r="C57" s="11">
        <f t="shared" si="10"/>
        <v>0</v>
      </c>
      <c r="D57" s="11">
        <f t="shared" si="10"/>
        <v>0</v>
      </c>
      <c r="E57" s="11">
        <f t="shared" si="11"/>
        <v>0</v>
      </c>
      <c r="F57" s="11">
        <f t="shared" si="12"/>
        <v>0</v>
      </c>
      <c r="H57" s="58" t="e">
        <f t="shared" si="13"/>
        <v>#DIV/0!</v>
      </c>
      <c r="I57" s="58" t="e">
        <f t="shared" si="14"/>
        <v>#DIV/0!</v>
      </c>
      <c r="J57" s="58">
        <f t="shared" si="15"/>
        <v>3.3010299956639813</v>
      </c>
      <c r="K57" s="45" t="e">
        <f t="shared" si="16"/>
        <v>#DIV/0!</v>
      </c>
    </row>
    <row r="58" spans="1:11" ht="12.75">
      <c r="A58">
        <f t="shared" si="9"/>
        <v>1000</v>
      </c>
      <c r="B58" s="11">
        <f t="shared" si="10"/>
        <v>0</v>
      </c>
      <c r="C58" s="11">
        <f t="shared" si="10"/>
        <v>0</v>
      </c>
      <c r="D58" s="11">
        <f t="shared" si="10"/>
        <v>0</v>
      </c>
      <c r="E58" s="11">
        <f t="shared" si="11"/>
        <v>0</v>
      </c>
      <c r="F58" s="11">
        <f t="shared" si="12"/>
        <v>0</v>
      </c>
      <c r="H58" s="58" t="e">
        <f t="shared" si="13"/>
        <v>#DIV/0!</v>
      </c>
      <c r="I58" s="58" t="e">
        <f t="shared" si="14"/>
        <v>#DIV/0!</v>
      </c>
      <c r="J58" s="58">
        <f t="shared" si="15"/>
        <v>3</v>
      </c>
      <c r="K58" s="45" t="e">
        <f t="shared" si="16"/>
        <v>#DIV/0!</v>
      </c>
    </row>
    <row r="59" spans="1:11" ht="12.75">
      <c r="A59">
        <f t="shared" si="9"/>
        <v>500</v>
      </c>
      <c r="B59" s="11">
        <f t="shared" si="10"/>
        <v>0</v>
      </c>
      <c r="C59" s="11">
        <f t="shared" si="10"/>
        <v>0</v>
      </c>
      <c r="D59" s="11">
        <f t="shared" si="10"/>
        <v>0</v>
      </c>
      <c r="E59" s="11">
        <f t="shared" si="11"/>
        <v>0</v>
      </c>
      <c r="F59" s="11">
        <f t="shared" si="12"/>
        <v>0</v>
      </c>
      <c r="H59" s="58" t="e">
        <f t="shared" si="13"/>
        <v>#DIV/0!</v>
      </c>
      <c r="I59" s="58" t="e">
        <f t="shared" si="14"/>
        <v>#DIV/0!</v>
      </c>
      <c r="J59" s="58">
        <f t="shared" si="15"/>
        <v>2.6989700043360187</v>
      </c>
      <c r="K59" s="45" t="e">
        <f t="shared" si="16"/>
        <v>#DIV/0!</v>
      </c>
    </row>
    <row r="60" spans="1:11" ht="12.75">
      <c r="A60">
        <f t="shared" si="9"/>
        <v>250</v>
      </c>
      <c r="B60" s="11">
        <f t="shared" si="10"/>
        <v>0</v>
      </c>
      <c r="C60" s="11">
        <f t="shared" si="10"/>
        <v>0</v>
      </c>
      <c r="D60" s="11">
        <f t="shared" si="10"/>
        <v>0</v>
      </c>
      <c r="E60" s="11">
        <f t="shared" si="11"/>
        <v>0</v>
      </c>
      <c r="F60" s="11">
        <f t="shared" si="12"/>
        <v>0</v>
      </c>
      <c r="H60" s="58" t="e">
        <f t="shared" si="13"/>
        <v>#DIV/0!</v>
      </c>
      <c r="I60" s="58" t="e">
        <f t="shared" si="14"/>
        <v>#DIV/0!</v>
      </c>
      <c r="J60" s="58">
        <f t="shared" si="15"/>
        <v>2.3979400086720375</v>
      </c>
      <c r="K60" s="45" t="e">
        <f t="shared" si="16"/>
        <v>#DIV/0!</v>
      </c>
    </row>
    <row r="61" spans="1:11" ht="12.75">
      <c r="A61">
        <f t="shared" si="9"/>
        <v>125</v>
      </c>
      <c r="B61" s="11">
        <f t="shared" si="10"/>
        <v>0</v>
      </c>
      <c r="C61" s="11">
        <f t="shared" si="10"/>
        <v>0</v>
      </c>
      <c r="D61" s="11">
        <f t="shared" si="10"/>
        <v>0</v>
      </c>
      <c r="E61" s="11">
        <f t="shared" si="11"/>
        <v>0</v>
      </c>
      <c r="F61" s="11">
        <f t="shared" si="12"/>
        <v>0</v>
      </c>
      <c r="H61" s="58" t="e">
        <f t="shared" si="13"/>
        <v>#DIV/0!</v>
      </c>
      <c r="I61" s="58" t="e">
        <f t="shared" si="14"/>
        <v>#DIV/0!</v>
      </c>
      <c r="J61" s="58">
        <f t="shared" si="15"/>
        <v>2.0969100130080562</v>
      </c>
      <c r="K61" s="45" t="e">
        <f t="shared" si="16"/>
        <v>#DIV/0!</v>
      </c>
    </row>
    <row r="64" spans="1:4" ht="12.75">
      <c r="A64" s="8" t="s">
        <v>28</v>
      </c>
      <c r="B64" s="9"/>
      <c r="C64" s="9"/>
      <c r="D64" s="9"/>
    </row>
    <row r="66" spans="1:3" ht="14.25">
      <c r="A66" t="s">
        <v>29</v>
      </c>
      <c r="C66" s="11" t="e">
        <f>RSQ(I56:I61,J56:J61)</f>
        <v>#DIV/0!</v>
      </c>
    </row>
    <row r="67" spans="1:3" ht="12.75">
      <c r="A67" t="s">
        <v>30</v>
      </c>
      <c r="C67" s="11" t="e">
        <f>LINEST(I56:I61,J56:J61)</f>
        <v>#VALUE!</v>
      </c>
    </row>
    <row r="68" spans="1:3" ht="12.75">
      <c r="A68" t="s">
        <v>31</v>
      </c>
      <c r="C68" s="11" t="e">
        <f>INTERCEPT(I56:I61,J56:J61)</f>
        <v>#DIV/0!</v>
      </c>
    </row>
    <row r="69" spans="1:3" ht="12.75">
      <c r="A69" t="s">
        <v>32</v>
      </c>
      <c r="C69" s="11" t="e">
        <f>STEYX(I56:I61,J56:J61)</f>
        <v>#DIV/0!</v>
      </c>
    </row>
    <row r="72" spans="1:4" ht="14.25" customHeight="1">
      <c r="A72" s="8" t="s">
        <v>33</v>
      </c>
      <c r="B72" s="9"/>
      <c r="C72" s="9"/>
      <c r="D72" s="9"/>
    </row>
    <row r="73" spans="1:4" ht="14.25" customHeight="1">
      <c r="A73" s="8"/>
      <c r="B73" s="9"/>
      <c r="C73" s="9"/>
      <c r="D73" s="9"/>
    </row>
    <row r="74" ht="15" customHeight="1"/>
    <row r="75" spans="1:16" ht="26.25" customHeight="1">
      <c r="A75" s="10" t="s">
        <v>34</v>
      </c>
      <c r="B75" s="10" t="s">
        <v>16</v>
      </c>
      <c r="C75" s="10" t="s">
        <v>17</v>
      </c>
      <c r="D75" s="10" t="s">
        <v>18</v>
      </c>
      <c r="E75" s="10" t="s">
        <v>19</v>
      </c>
      <c r="F75" s="10" t="s">
        <v>64</v>
      </c>
      <c r="H75" s="10" t="s">
        <v>26</v>
      </c>
      <c r="I75" s="12" t="s">
        <v>27</v>
      </c>
      <c r="J75" s="12" t="s">
        <v>35</v>
      </c>
      <c r="K75" s="15" t="s">
        <v>63</v>
      </c>
      <c r="L75" s="15" t="s">
        <v>67</v>
      </c>
      <c r="M75" s="13" t="s">
        <v>65</v>
      </c>
      <c r="N75" s="61" t="s">
        <v>20</v>
      </c>
      <c r="O75" s="15"/>
      <c r="P75" s="12"/>
    </row>
    <row r="76" spans="1:16" ht="15" customHeight="1">
      <c r="A76" s="10">
        <f aca="true" t="shared" si="17" ref="A76:A83">E10</f>
        <v>0</v>
      </c>
      <c r="B76" s="11">
        <f aca="true" t="shared" si="18" ref="B76:D83">E34</f>
        <v>0</v>
      </c>
      <c r="C76" s="11">
        <f t="shared" si="18"/>
        <v>0</v>
      </c>
      <c r="D76" s="11">
        <f t="shared" si="18"/>
        <v>0</v>
      </c>
      <c r="E76" s="11">
        <f aca="true" t="shared" si="19" ref="E76:E99">AVERAGE(B76:D76)</f>
        <v>0</v>
      </c>
      <c r="F76" s="11">
        <f aca="true" t="shared" si="20" ref="F76:F99">STDEV(B76:D76)</f>
        <v>0</v>
      </c>
      <c r="G76" s="11"/>
      <c r="H76" s="58" t="e">
        <f>AVERAGE((B76-$E$48),(C76-$E$48),(D76-$E$48))*100/$E$50</f>
        <v>#DIV/0!</v>
      </c>
      <c r="I76" s="11" t="e">
        <f aca="true" t="shared" si="21" ref="I76:I99">LN(H76/(100-H76))</f>
        <v>#DIV/0!</v>
      </c>
      <c r="J76" s="11" t="e">
        <f aca="true" t="shared" si="22" ref="J76:J99">(I76-($C$68))/$C$67</f>
        <v>#DIV/0!</v>
      </c>
      <c r="K76" s="34">
        <v>100</v>
      </c>
      <c r="L76" s="34">
        <v>1</v>
      </c>
      <c r="M76" s="14" t="e">
        <f>((10^J76)/264.3)*10*L76</f>
        <v>#DIV/0!</v>
      </c>
      <c r="N76" s="62" t="e">
        <f>STDEV(10^((LN(((B76-$E$48)*100/$E$50)/(100-((B76-$E$48)*100/$E$50)))-$C$68)/$C$67)/264.3*1000/K76*L76,10^((LN(((C76-$E$48)*100/$E$50)/(100-((C76-$E$48)*100/$E$50)))-$C$68)/$C$67)/264.3*1000/K76*L76,10^((LN(((D76-$E$48)*100/$E$50)/(100-((D76-$E$48)*100/$E$50)))-$C$68)/$C$67)/264.3*1000/K76*L76)/SQRT(2)</f>
        <v>#DIV/0!</v>
      </c>
      <c r="O76" s="34"/>
      <c r="P76" s="14"/>
    </row>
    <row r="77" spans="1:16" ht="12.75">
      <c r="A77" s="10">
        <f t="shared" si="17"/>
        <v>0</v>
      </c>
      <c r="B77" s="11">
        <f t="shared" si="18"/>
        <v>0</v>
      </c>
      <c r="C77" s="11">
        <f t="shared" si="18"/>
        <v>0</v>
      </c>
      <c r="D77" s="11">
        <f t="shared" si="18"/>
        <v>0</v>
      </c>
      <c r="E77" s="11">
        <f t="shared" si="19"/>
        <v>0</v>
      </c>
      <c r="F77" s="11">
        <f t="shared" si="20"/>
        <v>0</v>
      </c>
      <c r="G77" s="11"/>
      <c r="H77" s="58" t="e">
        <f aca="true" t="shared" si="23" ref="H77:H99">AVERAGE((B77-$E$48),(C77-$E$48),(D77-$E$48))*100/$E$50</f>
        <v>#DIV/0!</v>
      </c>
      <c r="I77" s="11" t="e">
        <f t="shared" si="21"/>
        <v>#DIV/0!</v>
      </c>
      <c r="J77" s="11" t="e">
        <f t="shared" si="22"/>
        <v>#DIV/0!</v>
      </c>
      <c r="K77" s="34">
        <v>100</v>
      </c>
      <c r="L77" s="34">
        <v>1</v>
      </c>
      <c r="M77" s="14" t="e">
        <f aca="true" t="shared" si="24" ref="M77:M99">((10^J77)/264.3)*10*L77</f>
        <v>#DIV/0!</v>
      </c>
      <c r="N77" s="62" t="e">
        <f aca="true" t="shared" si="25" ref="N77:N99">STDEV(10^((LN(((B77-$E$48)*100/$E$50)/(100-((B77-$E$48)*100/$E$50)))-$C$68)/$C$67)/264.3*1000/K77*L77,10^((LN(((C77-$E$48)*100/$E$50)/(100-((C77-$E$48)*100/$E$50)))-$C$68)/$C$67)/264.3*1000/K77*L77,10^((LN(((D77-$E$48)*100/$E$50)/(100-((D77-$E$48)*100/$E$50)))-$C$68)/$C$67)/264.3*1000/K77*L77)/SQRT(2)</f>
        <v>#DIV/0!</v>
      </c>
      <c r="O77" s="34"/>
      <c r="P77" s="14"/>
    </row>
    <row r="78" spans="1:16" ht="12.75">
      <c r="A78" s="10">
        <f t="shared" si="17"/>
        <v>0</v>
      </c>
      <c r="B78" s="11">
        <f t="shared" si="18"/>
        <v>0</v>
      </c>
      <c r="C78" s="11">
        <f t="shared" si="18"/>
        <v>0</v>
      </c>
      <c r="D78" s="11">
        <f t="shared" si="18"/>
        <v>0</v>
      </c>
      <c r="E78" s="11">
        <f t="shared" si="19"/>
        <v>0</v>
      </c>
      <c r="F78" s="11">
        <f t="shared" si="20"/>
        <v>0</v>
      </c>
      <c r="G78" s="11"/>
      <c r="H78" s="58" t="e">
        <f t="shared" si="23"/>
        <v>#DIV/0!</v>
      </c>
      <c r="I78" s="11" t="e">
        <f t="shared" si="21"/>
        <v>#DIV/0!</v>
      </c>
      <c r="J78" s="11" t="e">
        <f t="shared" si="22"/>
        <v>#DIV/0!</v>
      </c>
      <c r="K78" s="34">
        <v>100</v>
      </c>
      <c r="L78" s="34">
        <v>1</v>
      </c>
      <c r="M78" s="14" t="e">
        <f t="shared" si="24"/>
        <v>#DIV/0!</v>
      </c>
      <c r="N78" s="62" t="e">
        <f t="shared" si="25"/>
        <v>#DIV/0!</v>
      </c>
      <c r="O78" s="34"/>
      <c r="P78" s="14"/>
    </row>
    <row r="79" spans="1:16" ht="12.75">
      <c r="A79" s="10">
        <f t="shared" si="17"/>
        <v>0</v>
      </c>
      <c r="B79" s="11">
        <f t="shared" si="18"/>
        <v>0</v>
      </c>
      <c r="C79" s="11">
        <f t="shared" si="18"/>
        <v>0</v>
      </c>
      <c r="D79" s="11">
        <f t="shared" si="18"/>
        <v>0</v>
      </c>
      <c r="E79" s="11">
        <f t="shared" si="19"/>
        <v>0</v>
      </c>
      <c r="F79" s="11">
        <f t="shared" si="20"/>
        <v>0</v>
      </c>
      <c r="G79" s="11"/>
      <c r="H79" s="58" t="e">
        <f t="shared" si="23"/>
        <v>#DIV/0!</v>
      </c>
      <c r="I79" s="11" t="e">
        <f t="shared" si="21"/>
        <v>#DIV/0!</v>
      </c>
      <c r="J79" s="11" t="e">
        <f t="shared" si="22"/>
        <v>#DIV/0!</v>
      </c>
      <c r="K79" s="34">
        <v>100</v>
      </c>
      <c r="L79" s="34">
        <v>1</v>
      </c>
      <c r="M79" s="14" t="e">
        <f t="shared" si="24"/>
        <v>#DIV/0!</v>
      </c>
      <c r="N79" s="62" t="e">
        <f t="shared" si="25"/>
        <v>#DIV/0!</v>
      </c>
      <c r="O79" s="34"/>
      <c r="P79" s="14"/>
    </row>
    <row r="80" spans="1:16" ht="12.75">
      <c r="A80" s="10">
        <f t="shared" si="17"/>
        <v>0</v>
      </c>
      <c r="B80" s="11">
        <f t="shared" si="18"/>
        <v>0</v>
      </c>
      <c r="C80" s="11">
        <f t="shared" si="18"/>
        <v>0</v>
      </c>
      <c r="D80" s="11">
        <f t="shared" si="18"/>
        <v>0</v>
      </c>
      <c r="E80" s="11">
        <f t="shared" si="19"/>
        <v>0</v>
      </c>
      <c r="F80" s="11">
        <f t="shared" si="20"/>
        <v>0</v>
      </c>
      <c r="G80" s="11"/>
      <c r="H80" s="58" t="e">
        <f t="shared" si="23"/>
        <v>#DIV/0!</v>
      </c>
      <c r="I80" s="11" t="e">
        <f t="shared" si="21"/>
        <v>#DIV/0!</v>
      </c>
      <c r="J80" s="11" t="e">
        <f t="shared" si="22"/>
        <v>#DIV/0!</v>
      </c>
      <c r="K80" s="34">
        <v>100</v>
      </c>
      <c r="L80" s="34">
        <v>1</v>
      </c>
      <c r="M80" s="14" t="e">
        <f t="shared" si="24"/>
        <v>#DIV/0!</v>
      </c>
      <c r="N80" s="62" t="e">
        <f t="shared" si="25"/>
        <v>#DIV/0!</v>
      </c>
      <c r="O80" s="34"/>
      <c r="P80" s="14"/>
    </row>
    <row r="81" spans="1:16" ht="12.75">
      <c r="A81" s="10">
        <f t="shared" si="17"/>
        <v>0</v>
      </c>
      <c r="B81" s="11">
        <f t="shared" si="18"/>
        <v>0</v>
      </c>
      <c r="C81" s="11">
        <f t="shared" si="18"/>
        <v>0</v>
      </c>
      <c r="D81" s="11">
        <f t="shared" si="18"/>
        <v>0</v>
      </c>
      <c r="E81" s="11">
        <f t="shared" si="19"/>
        <v>0</v>
      </c>
      <c r="F81" s="11">
        <f t="shared" si="20"/>
        <v>0</v>
      </c>
      <c r="G81" s="11"/>
      <c r="H81" s="58" t="e">
        <f t="shared" si="23"/>
        <v>#DIV/0!</v>
      </c>
      <c r="I81" s="11" t="e">
        <f t="shared" si="21"/>
        <v>#DIV/0!</v>
      </c>
      <c r="J81" s="11" t="e">
        <f t="shared" si="22"/>
        <v>#DIV/0!</v>
      </c>
      <c r="K81" s="34">
        <v>100</v>
      </c>
      <c r="L81" s="34">
        <v>1</v>
      </c>
      <c r="M81" s="14" t="e">
        <f t="shared" si="24"/>
        <v>#DIV/0!</v>
      </c>
      <c r="N81" s="62" t="e">
        <f t="shared" si="25"/>
        <v>#DIV/0!</v>
      </c>
      <c r="O81" s="34"/>
      <c r="P81" s="14"/>
    </row>
    <row r="82" spans="1:16" ht="12.75">
      <c r="A82" s="10">
        <f t="shared" si="17"/>
        <v>0</v>
      </c>
      <c r="B82" s="11">
        <f t="shared" si="18"/>
        <v>0</v>
      </c>
      <c r="C82" s="11">
        <f t="shared" si="18"/>
        <v>0</v>
      </c>
      <c r="D82" s="11">
        <f t="shared" si="18"/>
        <v>0</v>
      </c>
      <c r="E82" s="11">
        <f t="shared" si="19"/>
        <v>0</v>
      </c>
      <c r="F82" s="11">
        <f t="shared" si="20"/>
        <v>0</v>
      </c>
      <c r="G82" s="11"/>
      <c r="H82" s="58" t="e">
        <f t="shared" si="23"/>
        <v>#DIV/0!</v>
      </c>
      <c r="I82" s="11" t="e">
        <f t="shared" si="21"/>
        <v>#DIV/0!</v>
      </c>
      <c r="J82" s="11" t="e">
        <f t="shared" si="22"/>
        <v>#DIV/0!</v>
      </c>
      <c r="K82" s="34">
        <v>100</v>
      </c>
      <c r="L82" s="34">
        <v>1</v>
      </c>
      <c r="M82" s="14" t="e">
        <f t="shared" si="24"/>
        <v>#DIV/0!</v>
      </c>
      <c r="N82" s="62" t="e">
        <f t="shared" si="25"/>
        <v>#DIV/0!</v>
      </c>
      <c r="O82" s="34"/>
      <c r="P82" s="14"/>
    </row>
    <row r="83" spans="1:16" ht="12.75">
      <c r="A83" s="10">
        <f t="shared" si="17"/>
        <v>0</v>
      </c>
      <c r="B83" s="11">
        <f t="shared" si="18"/>
        <v>0</v>
      </c>
      <c r="C83" s="11">
        <f t="shared" si="18"/>
        <v>0</v>
      </c>
      <c r="D83" s="11">
        <f t="shared" si="18"/>
        <v>0</v>
      </c>
      <c r="E83" s="11">
        <f t="shared" si="19"/>
        <v>0</v>
      </c>
      <c r="F83" s="11">
        <f t="shared" si="20"/>
        <v>0</v>
      </c>
      <c r="G83" s="11"/>
      <c r="H83" s="58" t="e">
        <f t="shared" si="23"/>
        <v>#DIV/0!</v>
      </c>
      <c r="I83" s="11" t="e">
        <f t="shared" si="21"/>
        <v>#DIV/0!</v>
      </c>
      <c r="J83" s="11" t="e">
        <f t="shared" si="22"/>
        <v>#DIV/0!</v>
      </c>
      <c r="K83" s="34">
        <v>100</v>
      </c>
      <c r="L83" s="34">
        <v>1</v>
      </c>
      <c r="M83" s="14" t="e">
        <f t="shared" si="24"/>
        <v>#DIV/0!</v>
      </c>
      <c r="N83" s="62" t="e">
        <f t="shared" si="25"/>
        <v>#DIV/0!</v>
      </c>
      <c r="O83" s="34"/>
      <c r="P83" s="14"/>
    </row>
    <row r="84" spans="1:16" ht="12.75">
      <c r="A84" s="10">
        <f aca="true" t="shared" si="26" ref="A84:A91">H10</f>
        <v>0</v>
      </c>
      <c r="B84" s="11">
        <f aca="true" t="shared" si="27" ref="B84:D91">H34</f>
        <v>0</v>
      </c>
      <c r="C84" s="11">
        <f t="shared" si="27"/>
        <v>0</v>
      </c>
      <c r="D84" s="11">
        <f t="shared" si="27"/>
        <v>0</v>
      </c>
      <c r="E84" s="11">
        <f t="shared" si="19"/>
        <v>0</v>
      </c>
      <c r="F84" s="11">
        <f t="shared" si="20"/>
        <v>0</v>
      </c>
      <c r="G84" s="11"/>
      <c r="H84" s="58" t="e">
        <f t="shared" si="23"/>
        <v>#DIV/0!</v>
      </c>
      <c r="I84" s="11" t="e">
        <f t="shared" si="21"/>
        <v>#DIV/0!</v>
      </c>
      <c r="J84" s="11" t="e">
        <f t="shared" si="22"/>
        <v>#DIV/0!</v>
      </c>
      <c r="K84" s="34">
        <v>100</v>
      </c>
      <c r="L84" s="34">
        <v>1</v>
      </c>
      <c r="M84" s="14" t="e">
        <f t="shared" si="24"/>
        <v>#DIV/0!</v>
      </c>
      <c r="N84" s="62" t="e">
        <f t="shared" si="25"/>
        <v>#DIV/0!</v>
      </c>
      <c r="O84" s="34"/>
      <c r="P84" s="14"/>
    </row>
    <row r="85" spans="1:16" ht="12.75">
      <c r="A85" s="10">
        <f t="shared" si="26"/>
        <v>0</v>
      </c>
      <c r="B85" s="11">
        <f t="shared" si="27"/>
        <v>0</v>
      </c>
      <c r="C85" s="11">
        <f t="shared" si="27"/>
        <v>0</v>
      </c>
      <c r="D85" s="11">
        <f t="shared" si="27"/>
        <v>0</v>
      </c>
      <c r="E85" s="11">
        <f t="shared" si="19"/>
        <v>0</v>
      </c>
      <c r="F85" s="11">
        <f t="shared" si="20"/>
        <v>0</v>
      </c>
      <c r="G85" s="11"/>
      <c r="H85" s="58" t="e">
        <f t="shared" si="23"/>
        <v>#DIV/0!</v>
      </c>
      <c r="I85" s="11" t="e">
        <f t="shared" si="21"/>
        <v>#DIV/0!</v>
      </c>
      <c r="J85" s="11" t="e">
        <f t="shared" si="22"/>
        <v>#DIV/0!</v>
      </c>
      <c r="K85" s="34">
        <v>100</v>
      </c>
      <c r="L85" s="34">
        <v>1</v>
      </c>
      <c r="M85" s="14" t="e">
        <f t="shared" si="24"/>
        <v>#DIV/0!</v>
      </c>
      <c r="N85" s="62" t="e">
        <f t="shared" si="25"/>
        <v>#DIV/0!</v>
      </c>
      <c r="O85" s="34"/>
      <c r="P85" s="14"/>
    </row>
    <row r="86" spans="1:16" ht="12.75">
      <c r="A86" s="10">
        <f t="shared" si="26"/>
        <v>0</v>
      </c>
      <c r="B86" s="11">
        <f t="shared" si="27"/>
        <v>0</v>
      </c>
      <c r="C86" s="11">
        <f t="shared" si="27"/>
        <v>0</v>
      </c>
      <c r="D86" s="11">
        <f t="shared" si="27"/>
        <v>0</v>
      </c>
      <c r="E86" s="11">
        <f t="shared" si="19"/>
        <v>0</v>
      </c>
      <c r="F86" s="11">
        <f t="shared" si="20"/>
        <v>0</v>
      </c>
      <c r="G86" s="11"/>
      <c r="H86" s="58" t="e">
        <f t="shared" si="23"/>
        <v>#DIV/0!</v>
      </c>
      <c r="I86" s="11" t="e">
        <f t="shared" si="21"/>
        <v>#DIV/0!</v>
      </c>
      <c r="J86" s="11" t="e">
        <f t="shared" si="22"/>
        <v>#DIV/0!</v>
      </c>
      <c r="K86" s="34">
        <v>100</v>
      </c>
      <c r="L86" s="34">
        <v>1</v>
      </c>
      <c r="M86" s="14" t="e">
        <f t="shared" si="24"/>
        <v>#DIV/0!</v>
      </c>
      <c r="N86" s="62" t="e">
        <f t="shared" si="25"/>
        <v>#DIV/0!</v>
      </c>
      <c r="O86" s="34"/>
      <c r="P86" s="14"/>
    </row>
    <row r="87" spans="1:16" ht="12.75">
      <c r="A87" s="10">
        <f t="shared" si="26"/>
        <v>0</v>
      </c>
      <c r="B87" s="11">
        <f t="shared" si="27"/>
        <v>0</v>
      </c>
      <c r="C87" s="11">
        <f t="shared" si="27"/>
        <v>0</v>
      </c>
      <c r="D87" s="11">
        <f t="shared" si="27"/>
        <v>0</v>
      </c>
      <c r="E87" s="11">
        <f t="shared" si="19"/>
        <v>0</v>
      </c>
      <c r="F87" s="11">
        <f t="shared" si="20"/>
        <v>0</v>
      </c>
      <c r="G87" s="11"/>
      <c r="H87" s="58" t="e">
        <f t="shared" si="23"/>
        <v>#DIV/0!</v>
      </c>
      <c r="I87" s="11" t="e">
        <f t="shared" si="21"/>
        <v>#DIV/0!</v>
      </c>
      <c r="J87" s="11" t="e">
        <f t="shared" si="22"/>
        <v>#DIV/0!</v>
      </c>
      <c r="K87" s="34">
        <v>100</v>
      </c>
      <c r="L87" s="34">
        <v>1</v>
      </c>
      <c r="M87" s="14" t="e">
        <f t="shared" si="24"/>
        <v>#DIV/0!</v>
      </c>
      <c r="N87" s="62" t="e">
        <f t="shared" si="25"/>
        <v>#DIV/0!</v>
      </c>
      <c r="O87" s="34"/>
      <c r="P87" s="14"/>
    </row>
    <row r="88" spans="1:16" ht="12.75">
      <c r="A88" s="10">
        <f t="shared" si="26"/>
        <v>0</v>
      </c>
      <c r="B88" s="11">
        <f t="shared" si="27"/>
        <v>0</v>
      </c>
      <c r="C88" s="11">
        <f t="shared" si="27"/>
        <v>0</v>
      </c>
      <c r="D88" s="11">
        <f t="shared" si="27"/>
        <v>0</v>
      </c>
      <c r="E88" s="11">
        <f t="shared" si="19"/>
        <v>0</v>
      </c>
      <c r="F88" s="11">
        <f t="shared" si="20"/>
        <v>0</v>
      </c>
      <c r="G88" s="11"/>
      <c r="H88" s="58" t="e">
        <f t="shared" si="23"/>
        <v>#DIV/0!</v>
      </c>
      <c r="I88" s="11" t="e">
        <f t="shared" si="21"/>
        <v>#DIV/0!</v>
      </c>
      <c r="J88" s="11" t="e">
        <f t="shared" si="22"/>
        <v>#DIV/0!</v>
      </c>
      <c r="K88" s="34">
        <v>100</v>
      </c>
      <c r="L88" s="34">
        <v>1</v>
      </c>
      <c r="M88" s="14" t="e">
        <f t="shared" si="24"/>
        <v>#DIV/0!</v>
      </c>
      <c r="N88" s="62" t="e">
        <f t="shared" si="25"/>
        <v>#DIV/0!</v>
      </c>
      <c r="O88" s="34"/>
      <c r="P88" s="14"/>
    </row>
    <row r="89" spans="1:16" ht="12.75">
      <c r="A89" s="10">
        <f t="shared" si="26"/>
        <v>0</v>
      </c>
      <c r="B89" s="11">
        <f t="shared" si="27"/>
        <v>0</v>
      </c>
      <c r="C89" s="11">
        <f t="shared" si="27"/>
        <v>0</v>
      </c>
      <c r="D89" s="11">
        <f t="shared" si="27"/>
        <v>0</v>
      </c>
      <c r="E89" s="11">
        <f t="shared" si="19"/>
        <v>0</v>
      </c>
      <c r="F89" s="11">
        <f t="shared" si="20"/>
        <v>0</v>
      </c>
      <c r="G89" s="11"/>
      <c r="H89" s="58" t="e">
        <f t="shared" si="23"/>
        <v>#DIV/0!</v>
      </c>
      <c r="I89" s="11" t="e">
        <f t="shared" si="21"/>
        <v>#DIV/0!</v>
      </c>
      <c r="J89" s="11" t="e">
        <f t="shared" si="22"/>
        <v>#DIV/0!</v>
      </c>
      <c r="K89" s="34">
        <v>100</v>
      </c>
      <c r="L89" s="34">
        <v>1</v>
      </c>
      <c r="M89" s="14" t="e">
        <f t="shared" si="24"/>
        <v>#DIV/0!</v>
      </c>
      <c r="N89" s="62" t="e">
        <f t="shared" si="25"/>
        <v>#DIV/0!</v>
      </c>
      <c r="O89" s="34"/>
      <c r="P89" s="14"/>
    </row>
    <row r="90" spans="1:16" ht="12.75">
      <c r="A90" s="10">
        <f t="shared" si="26"/>
        <v>0</v>
      </c>
      <c r="B90" s="11">
        <f t="shared" si="27"/>
        <v>0</v>
      </c>
      <c r="C90" s="11">
        <f t="shared" si="27"/>
        <v>0</v>
      </c>
      <c r="D90" s="11">
        <f t="shared" si="27"/>
        <v>0</v>
      </c>
      <c r="E90" s="11">
        <f t="shared" si="19"/>
        <v>0</v>
      </c>
      <c r="F90" s="11">
        <f t="shared" si="20"/>
        <v>0</v>
      </c>
      <c r="G90" s="11"/>
      <c r="H90" s="58" t="e">
        <f t="shared" si="23"/>
        <v>#DIV/0!</v>
      </c>
      <c r="I90" s="11" t="e">
        <f t="shared" si="21"/>
        <v>#DIV/0!</v>
      </c>
      <c r="J90" s="11" t="e">
        <f t="shared" si="22"/>
        <v>#DIV/0!</v>
      </c>
      <c r="K90" s="34">
        <v>100</v>
      </c>
      <c r="L90" s="34">
        <v>1</v>
      </c>
      <c r="M90" s="14" t="e">
        <f t="shared" si="24"/>
        <v>#DIV/0!</v>
      </c>
      <c r="N90" s="62" t="e">
        <f t="shared" si="25"/>
        <v>#DIV/0!</v>
      </c>
      <c r="O90" s="34"/>
      <c r="P90" s="14"/>
    </row>
    <row r="91" spans="1:16" ht="12.75">
      <c r="A91" s="10">
        <f t="shared" si="26"/>
        <v>0</v>
      </c>
      <c r="B91" s="11">
        <f t="shared" si="27"/>
        <v>0</v>
      </c>
      <c r="C91" s="11">
        <f t="shared" si="27"/>
        <v>0</v>
      </c>
      <c r="D91" s="11">
        <f t="shared" si="27"/>
        <v>0</v>
      </c>
      <c r="E91" s="11">
        <f t="shared" si="19"/>
        <v>0</v>
      </c>
      <c r="F91" s="11">
        <f t="shared" si="20"/>
        <v>0</v>
      </c>
      <c r="G91" s="11"/>
      <c r="H91" s="58" t="e">
        <f t="shared" si="23"/>
        <v>#DIV/0!</v>
      </c>
      <c r="I91" s="11" t="e">
        <f t="shared" si="21"/>
        <v>#DIV/0!</v>
      </c>
      <c r="J91" s="11" t="e">
        <f t="shared" si="22"/>
        <v>#DIV/0!</v>
      </c>
      <c r="K91" s="34">
        <v>100</v>
      </c>
      <c r="L91" s="34">
        <v>1</v>
      </c>
      <c r="M91" s="14" t="e">
        <f t="shared" si="24"/>
        <v>#DIV/0!</v>
      </c>
      <c r="N91" s="62" t="e">
        <f t="shared" si="25"/>
        <v>#DIV/0!</v>
      </c>
      <c r="O91" s="34"/>
      <c r="P91" s="14"/>
    </row>
    <row r="92" spans="1:16" ht="12.75">
      <c r="A92" s="10">
        <f aca="true" t="shared" si="28" ref="A92:A99">K10</f>
        <v>0</v>
      </c>
      <c r="B92" s="11">
        <f aca="true" t="shared" si="29" ref="B92:D99">K34</f>
        <v>0</v>
      </c>
      <c r="C92" s="11">
        <f t="shared" si="29"/>
        <v>0</v>
      </c>
      <c r="D92" s="11">
        <f t="shared" si="29"/>
        <v>0</v>
      </c>
      <c r="E92" s="11">
        <f t="shared" si="19"/>
        <v>0</v>
      </c>
      <c r="F92" s="11">
        <f t="shared" si="20"/>
        <v>0</v>
      </c>
      <c r="G92" s="11"/>
      <c r="H92" s="58" t="e">
        <f t="shared" si="23"/>
        <v>#DIV/0!</v>
      </c>
      <c r="I92" s="11" t="e">
        <f t="shared" si="21"/>
        <v>#DIV/0!</v>
      </c>
      <c r="J92" s="11" t="e">
        <f t="shared" si="22"/>
        <v>#DIV/0!</v>
      </c>
      <c r="K92" s="34">
        <v>100</v>
      </c>
      <c r="L92" s="34">
        <v>1</v>
      </c>
      <c r="M92" s="14" t="e">
        <f t="shared" si="24"/>
        <v>#DIV/0!</v>
      </c>
      <c r="N92" s="62" t="e">
        <f t="shared" si="25"/>
        <v>#DIV/0!</v>
      </c>
      <c r="O92" s="34"/>
      <c r="P92" s="14"/>
    </row>
    <row r="93" spans="1:16" ht="12.75">
      <c r="A93" s="10">
        <f t="shared" si="28"/>
        <v>0</v>
      </c>
      <c r="B93" s="11">
        <f t="shared" si="29"/>
        <v>0</v>
      </c>
      <c r="C93" s="11">
        <f t="shared" si="29"/>
        <v>0</v>
      </c>
      <c r="D93" s="11">
        <f t="shared" si="29"/>
        <v>0</v>
      </c>
      <c r="E93" s="11">
        <f t="shared" si="19"/>
        <v>0</v>
      </c>
      <c r="F93" s="11">
        <f t="shared" si="20"/>
        <v>0</v>
      </c>
      <c r="G93" s="11"/>
      <c r="H93" s="58" t="e">
        <f t="shared" si="23"/>
        <v>#DIV/0!</v>
      </c>
      <c r="I93" s="11" t="e">
        <f t="shared" si="21"/>
        <v>#DIV/0!</v>
      </c>
      <c r="J93" s="11" t="e">
        <f t="shared" si="22"/>
        <v>#DIV/0!</v>
      </c>
      <c r="K93" s="34">
        <v>100</v>
      </c>
      <c r="L93" s="34">
        <v>1</v>
      </c>
      <c r="M93" s="14" t="e">
        <f t="shared" si="24"/>
        <v>#DIV/0!</v>
      </c>
      <c r="N93" s="62" t="e">
        <f t="shared" si="25"/>
        <v>#DIV/0!</v>
      </c>
      <c r="O93" s="34"/>
      <c r="P93" s="14"/>
    </row>
    <row r="94" spans="1:16" ht="12.75">
      <c r="A94" s="10">
        <f t="shared" si="28"/>
        <v>0</v>
      </c>
      <c r="B94" s="11">
        <f t="shared" si="29"/>
        <v>0</v>
      </c>
      <c r="C94" s="11">
        <f t="shared" si="29"/>
        <v>0</v>
      </c>
      <c r="D94" s="11">
        <f t="shared" si="29"/>
        <v>0</v>
      </c>
      <c r="E94" s="11">
        <f t="shared" si="19"/>
        <v>0</v>
      </c>
      <c r="F94" s="11">
        <f t="shared" si="20"/>
        <v>0</v>
      </c>
      <c r="G94" s="11"/>
      <c r="H94" s="58" t="e">
        <f t="shared" si="23"/>
        <v>#DIV/0!</v>
      </c>
      <c r="I94" s="11" t="e">
        <f t="shared" si="21"/>
        <v>#DIV/0!</v>
      </c>
      <c r="J94" s="11" t="e">
        <f t="shared" si="22"/>
        <v>#DIV/0!</v>
      </c>
      <c r="K94" s="34">
        <v>100</v>
      </c>
      <c r="L94" s="34">
        <v>1</v>
      </c>
      <c r="M94" s="14" t="e">
        <f t="shared" si="24"/>
        <v>#DIV/0!</v>
      </c>
      <c r="N94" s="62" t="e">
        <f t="shared" si="25"/>
        <v>#DIV/0!</v>
      </c>
      <c r="O94" s="34"/>
      <c r="P94" s="14"/>
    </row>
    <row r="95" spans="1:16" ht="12.75">
      <c r="A95" s="10">
        <f t="shared" si="28"/>
        <v>0</v>
      </c>
      <c r="B95" s="11">
        <f t="shared" si="29"/>
        <v>0</v>
      </c>
      <c r="C95" s="11">
        <f t="shared" si="29"/>
        <v>0</v>
      </c>
      <c r="D95" s="11">
        <f t="shared" si="29"/>
        <v>0</v>
      </c>
      <c r="E95" s="11">
        <f t="shared" si="19"/>
        <v>0</v>
      </c>
      <c r="F95" s="11">
        <f t="shared" si="20"/>
        <v>0</v>
      </c>
      <c r="G95" s="11"/>
      <c r="H95" s="58" t="e">
        <f t="shared" si="23"/>
        <v>#DIV/0!</v>
      </c>
      <c r="I95" s="11" t="e">
        <f t="shared" si="21"/>
        <v>#DIV/0!</v>
      </c>
      <c r="J95" s="11" t="e">
        <f t="shared" si="22"/>
        <v>#DIV/0!</v>
      </c>
      <c r="K95" s="34">
        <v>100</v>
      </c>
      <c r="L95" s="34">
        <v>1</v>
      </c>
      <c r="M95" s="14" t="e">
        <f t="shared" si="24"/>
        <v>#DIV/0!</v>
      </c>
      <c r="N95" s="62" t="e">
        <f t="shared" si="25"/>
        <v>#DIV/0!</v>
      </c>
      <c r="O95" s="34"/>
      <c r="P95" s="14"/>
    </row>
    <row r="96" spans="1:16" ht="12.75">
      <c r="A96" s="10">
        <f t="shared" si="28"/>
        <v>0</v>
      </c>
      <c r="B96" s="11">
        <f t="shared" si="29"/>
        <v>0</v>
      </c>
      <c r="C96" s="11">
        <f t="shared" si="29"/>
        <v>0</v>
      </c>
      <c r="D96" s="11">
        <f t="shared" si="29"/>
        <v>0</v>
      </c>
      <c r="E96" s="11">
        <f t="shared" si="19"/>
        <v>0</v>
      </c>
      <c r="F96" s="11">
        <f t="shared" si="20"/>
        <v>0</v>
      </c>
      <c r="G96" s="11"/>
      <c r="H96" s="58" t="e">
        <f t="shared" si="23"/>
        <v>#DIV/0!</v>
      </c>
      <c r="I96" s="11" t="e">
        <f t="shared" si="21"/>
        <v>#DIV/0!</v>
      </c>
      <c r="J96" s="11" t="e">
        <f t="shared" si="22"/>
        <v>#DIV/0!</v>
      </c>
      <c r="K96" s="34">
        <v>100</v>
      </c>
      <c r="L96" s="34">
        <v>1</v>
      </c>
      <c r="M96" s="14" t="e">
        <f t="shared" si="24"/>
        <v>#DIV/0!</v>
      </c>
      <c r="N96" s="62" t="e">
        <f t="shared" si="25"/>
        <v>#DIV/0!</v>
      </c>
      <c r="O96" s="34"/>
      <c r="P96" s="14"/>
    </row>
    <row r="97" spans="1:16" ht="12.75">
      <c r="A97" s="10">
        <f t="shared" si="28"/>
        <v>0</v>
      </c>
      <c r="B97" s="11">
        <f t="shared" si="29"/>
        <v>0</v>
      </c>
      <c r="C97" s="11">
        <f t="shared" si="29"/>
        <v>0</v>
      </c>
      <c r="D97" s="11">
        <f t="shared" si="29"/>
        <v>0</v>
      </c>
      <c r="E97" s="11">
        <f t="shared" si="19"/>
        <v>0</v>
      </c>
      <c r="F97" s="11">
        <f t="shared" si="20"/>
        <v>0</v>
      </c>
      <c r="G97" s="11"/>
      <c r="H97" s="58" t="e">
        <f t="shared" si="23"/>
        <v>#DIV/0!</v>
      </c>
      <c r="I97" s="11" t="e">
        <f t="shared" si="21"/>
        <v>#DIV/0!</v>
      </c>
      <c r="J97" s="11" t="e">
        <f t="shared" si="22"/>
        <v>#DIV/0!</v>
      </c>
      <c r="K97" s="34">
        <v>100</v>
      </c>
      <c r="L97" s="34">
        <v>1</v>
      </c>
      <c r="M97" s="14" t="e">
        <f t="shared" si="24"/>
        <v>#DIV/0!</v>
      </c>
      <c r="N97" s="62" t="e">
        <f t="shared" si="25"/>
        <v>#DIV/0!</v>
      </c>
      <c r="O97" s="34"/>
      <c r="P97" s="14"/>
    </row>
    <row r="98" spans="1:16" ht="12.75">
      <c r="A98" s="10">
        <f t="shared" si="28"/>
        <v>0</v>
      </c>
      <c r="B98" s="11">
        <f t="shared" si="29"/>
        <v>0</v>
      </c>
      <c r="C98" s="11">
        <f t="shared" si="29"/>
        <v>0</v>
      </c>
      <c r="D98" s="11">
        <f t="shared" si="29"/>
        <v>0</v>
      </c>
      <c r="E98" s="11">
        <f t="shared" si="19"/>
        <v>0</v>
      </c>
      <c r="F98" s="11">
        <f t="shared" si="20"/>
        <v>0</v>
      </c>
      <c r="G98" s="11"/>
      <c r="H98" s="58" t="e">
        <f t="shared" si="23"/>
        <v>#DIV/0!</v>
      </c>
      <c r="I98" s="11" t="e">
        <f t="shared" si="21"/>
        <v>#DIV/0!</v>
      </c>
      <c r="J98" s="11" t="e">
        <f t="shared" si="22"/>
        <v>#DIV/0!</v>
      </c>
      <c r="K98" s="34">
        <v>100</v>
      </c>
      <c r="L98" s="34">
        <v>1</v>
      </c>
      <c r="M98" s="14" t="e">
        <f t="shared" si="24"/>
        <v>#DIV/0!</v>
      </c>
      <c r="N98" s="62" t="e">
        <f t="shared" si="25"/>
        <v>#DIV/0!</v>
      </c>
      <c r="O98" s="34"/>
      <c r="P98" s="14"/>
    </row>
    <row r="99" spans="1:16" ht="12.75">
      <c r="A99" s="10">
        <f t="shared" si="28"/>
        <v>0</v>
      </c>
      <c r="B99" s="11">
        <f t="shared" si="29"/>
        <v>0</v>
      </c>
      <c r="C99" s="11">
        <f t="shared" si="29"/>
        <v>0</v>
      </c>
      <c r="D99" s="11">
        <f t="shared" si="29"/>
        <v>0</v>
      </c>
      <c r="E99" s="11">
        <f t="shared" si="19"/>
        <v>0</v>
      </c>
      <c r="F99" s="11">
        <f t="shared" si="20"/>
        <v>0</v>
      </c>
      <c r="G99" s="11"/>
      <c r="H99" s="58" t="e">
        <f t="shared" si="23"/>
        <v>#DIV/0!</v>
      </c>
      <c r="I99" s="11" t="e">
        <f t="shared" si="21"/>
        <v>#DIV/0!</v>
      </c>
      <c r="J99" s="11" t="e">
        <f t="shared" si="22"/>
        <v>#DIV/0!</v>
      </c>
      <c r="K99" s="34">
        <v>100</v>
      </c>
      <c r="L99" s="34">
        <v>1</v>
      </c>
      <c r="M99" s="14" t="e">
        <f t="shared" si="24"/>
        <v>#DIV/0!</v>
      </c>
      <c r="N99" s="62" t="e">
        <f t="shared" si="25"/>
        <v>#DIV/0!</v>
      </c>
      <c r="O99" s="34"/>
      <c r="P99" s="14"/>
    </row>
  </sheetData>
  <sheetProtection password="D0F1" sheet="1" objects="1" scenarios="1"/>
  <conditionalFormatting sqref="F76:F99">
    <cfRule type="cellIs" priority="1" dxfId="0" operator="greaterThan" stopIfTrue="1">
      <formula>E76*0.2</formula>
    </cfRule>
  </conditionalFormatting>
  <conditionalFormatting sqref="E34:M41">
    <cfRule type="cellIs" priority="2" dxfId="1" operator="notBetween" stopIfTrue="1">
      <formula>$E$56</formula>
      <formula>$E$61</formula>
    </cfRule>
  </conditionalFormatting>
  <printOptions/>
  <pageMargins left="0.58" right="0.57" top="1" bottom="1" header="0.49" footer="0.5"/>
  <pageSetup horizontalDpi="300" verticalDpi="300" orientation="portrait" paperSize="9" scale="88" r:id="rId4"/>
  <rowBreaks count="1" manualBreakCount="1">
    <brk id="42"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Folkard Asch</dc:creator>
  <cp:keywords/>
  <dc:description/>
  <cp:lastModifiedBy>Default</cp:lastModifiedBy>
  <cp:lastPrinted>1999-11-09T11:55:14Z</cp:lastPrinted>
  <dcterms:created xsi:type="dcterms:W3CDTF">1999-05-14T07:15:15Z</dcterms:created>
  <dcterms:modified xsi:type="dcterms:W3CDTF">2001-04-06T11:42:20Z</dcterms:modified>
  <cp:category/>
  <cp:version/>
  <cp:contentType/>
  <cp:contentStatus/>
</cp:coreProperties>
</file>